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ortfolio 1B" sheetId="1" r:id="rId1"/>
    <sheet name="Portfolio 1C" sheetId="2" r:id="rId2"/>
    <sheet name="Portfolio 2A" sheetId="3" r:id="rId3"/>
    <sheet name="Portfolio 2B" sheetId="4" r:id="rId4"/>
    <sheet name="Portfolio 2C" sheetId="5" r:id="rId5"/>
    <sheet name="Portfolio 3A" sheetId="6" r:id="rId6"/>
    <sheet name="Portfolio 3B" sheetId="7" r:id="rId7"/>
    <sheet name="DashBoard Schemes AUM" sheetId="8" r:id="rId8"/>
    <sheet name="DashBoard Investment Objective" sheetId="9" r:id="rId9"/>
    <sheet name="DashBoard Portfolio Disclosure" sheetId="10" r:id="rId10"/>
    <sheet name="DashBoard Expense Ratio" sheetId="11" r:id="rId11"/>
    <sheet name="DashBoard Scheme Performance" sheetId="12" r:id="rId12"/>
    <sheet name="Anex A1 Frmt for AAUM disclosur" sheetId="13" r:id="rId13"/>
    <sheet name="Anex A2 Frmt AAUM stateUT wise " sheetId="14" r:id="rId14"/>
    <sheet name="Annexure B Frmt vote cast by MF" sheetId="15" r:id="rId15"/>
    <sheet name="Rating" sheetId="16" state="hidden" r:id="rId16"/>
    <sheet name="XDO_METADATA" sheetId="17" state="hidden" r:id="rId17"/>
  </sheets>
  <externalReferences>
    <externalReference r:id="rId20"/>
  </externalReferences>
  <definedNames>
    <definedName name="XDO_?CS_G_PER_ASSET_VAL11?">'Portfolio 1B'!$G$33</definedName>
    <definedName name="XDO_?CS_G_PER_ASSET_VAL11?1?">'Portfolio 1C'!$G$32</definedName>
    <definedName name="XDO_?CS_G_PER_ASSET_VAL11?2?">'Portfolio 2A'!$G$32</definedName>
    <definedName name="XDO_?CS_G_PER_ASSET_VAL11?3?">'Portfolio 2B'!$G$33</definedName>
    <definedName name="XDO_?CS_G_PER_ASSET_VAL11?4?">'Portfolio 2C'!$G$27</definedName>
    <definedName name="XDO_?CS_G_PER_ASSET_VAL11?5?">'Portfolio 3A'!$G$31</definedName>
    <definedName name="XDO_?CS_G_PER_ASSET_VAL11?6?">'Portfolio 3B'!$G$27</definedName>
    <definedName name="XDO_?CS_MARKET_VALUE?">'Portfolio 1B'!$F$13</definedName>
    <definedName name="XDO_?FROM_DATE?">'Portfolio 1B'!$A$3</definedName>
    <definedName name="XDO_?FROM_DATE?1?">'Portfolio 1C'!$A$3</definedName>
    <definedName name="XDO_?FROM_DATE?2?">'Portfolio 2A'!$A$3</definedName>
    <definedName name="XDO_?FROM_DATE?3?">'Portfolio 2B'!$A$3</definedName>
    <definedName name="XDO_?FROM_DATE?4?">'Portfolio 2C'!$A$3</definedName>
    <definedName name="XDO_?FROM_DATE?5?">'Portfolio 3A'!$A$3</definedName>
    <definedName name="XDO_?FROM_DATE?6?">'Portfolio 3B'!$A$3</definedName>
    <definedName name="XDO_?ISIN?">'Portfolio 1B'!$A$11:$A$28</definedName>
    <definedName name="XDO_?ISIN?1?">'Portfolio 1C'!$A$6:$A$24</definedName>
    <definedName name="XDO_?ISIN?10?">'Portfolio 3A'!$A$7:$A$26</definedName>
    <definedName name="XDO_?ISIN?11?">'Portfolio 3B'!$A$6:$A$19</definedName>
    <definedName name="XDO_?ISIN?12?">'Portfolio 3B'!$A$6:$A$22</definedName>
    <definedName name="XDO_?ISIN?2?">'Portfolio 1C'!$A$6:$A$27</definedName>
    <definedName name="XDO_?ISIN?3?">'Portfolio 2A'!$A$6:$A$24</definedName>
    <definedName name="XDO_?ISIN?4?">'Portfolio 2A'!$A$6:$A$27</definedName>
    <definedName name="XDO_?ISIN?5?">'Portfolio 2B'!$A$7:$A$25</definedName>
    <definedName name="XDO_?ISIN?6?">'Portfolio 2B'!$A$7:$A$28</definedName>
    <definedName name="XDO_?ISIN?7?">'Portfolio 2C'!$A$7:$A$19</definedName>
    <definedName name="XDO_?ISIN?8?">'Portfolio 2C'!$A$7:$A$22</definedName>
    <definedName name="XDO_?ISIN?9?">'Portfolio 3A'!$A$7:$A$23</definedName>
    <definedName name="XDO_?ISSUER_NAME?">'Portfolio 1B'!$B$14:$B$28</definedName>
    <definedName name="XDO_?ISSUER_NAME?1?">'Portfolio 1C'!$B$6:$B$24</definedName>
    <definedName name="XDO_?ISSUER_NAME?10?">'Portfolio 3A'!$B$7:$B$26</definedName>
    <definedName name="XDO_?ISSUER_NAME?11?">'Portfolio 3B'!$B$6:$B$19</definedName>
    <definedName name="XDO_?ISSUER_NAME?12?">'Portfolio 3B'!$B$6:$B$22</definedName>
    <definedName name="XDO_?ISSUER_NAME?2?">'Portfolio 1C'!$B$6:$B$27</definedName>
    <definedName name="XDO_?ISSUER_NAME?3?">'Portfolio 2A'!$B$6:$B$24</definedName>
    <definedName name="XDO_?ISSUER_NAME?4?">'Portfolio 2A'!$B$6:$B$27</definedName>
    <definedName name="XDO_?ISSUER_NAME?5?">'Portfolio 2B'!$B$7:$B$25</definedName>
    <definedName name="XDO_?ISSUER_NAME?6?">'Portfolio 2B'!$B$7:$B$28</definedName>
    <definedName name="XDO_?ISSUER_NAME?7?">'Portfolio 2C'!$B$7:$B$19</definedName>
    <definedName name="XDO_?ISSUER_NAME?8?">'Portfolio 2C'!$B$7:$B$22</definedName>
    <definedName name="XDO_?ISSUER_NAME?9?">'Portfolio 3A'!$B$7:$B$23</definedName>
    <definedName name="XDO_?MARKET_VALUE?">'Portfolio 1B'!$F$14:$F$28</definedName>
    <definedName name="XDO_?MARKET_VALUE?1?">'Portfolio 1C'!$F$6:$F$24</definedName>
    <definedName name="XDO_?MARKET_VALUE?10?">'Portfolio 3A'!$F$7:$F$26</definedName>
    <definedName name="XDO_?MARKET_VALUE?11?">'Portfolio 3B'!$F$6:$F$19</definedName>
    <definedName name="XDO_?MARKET_VALUE?12?">'Portfolio 3B'!$F$6:$F$22</definedName>
    <definedName name="XDO_?MARKET_VALUE?2?">'Portfolio 1C'!$F$6:$F$27</definedName>
    <definedName name="XDO_?MARKET_VALUE?3?">'Portfolio 2A'!$F$6:$F$24</definedName>
    <definedName name="XDO_?MARKET_VALUE?4?">'Portfolio 2A'!$F$6:$F$27</definedName>
    <definedName name="XDO_?MARKET_VALUE?5?">'Portfolio 2B'!$F$7:$F$25</definedName>
    <definedName name="XDO_?MARKET_VALUE?6?">'Portfolio 2B'!$F$7:$F$28</definedName>
    <definedName name="XDO_?MARKET_VALUE?7?">'Portfolio 2C'!$F$7:$F$19</definedName>
    <definedName name="XDO_?MARKET_VALUE?8?">'Portfolio 2C'!$F$7:$F$22</definedName>
    <definedName name="XDO_?MARKET_VALUE?9?">'Portfolio 3A'!$F$7:$F$23</definedName>
    <definedName name="XDO_?MATURITY_DATE?">'Portfolio 1B'!#REF!</definedName>
    <definedName name="XDO_?MATURITY_DATE?1?">'Portfolio 1C'!#REF!</definedName>
    <definedName name="XDO_?MATURITY_DATE?10?">'Portfolio 3A'!#REF!</definedName>
    <definedName name="XDO_?MATURITY_DATE?11?">'Portfolio 3B'!#REF!</definedName>
    <definedName name="XDO_?MATURITY_DATE?12?">'Portfolio 3B'!#REF!</definedName>
    <definedName name="XDO_?MATURITY_DATE?2?">'Portfolio 1C'!#REF!</definedName>
    <definedName name="XDO_?MATURITY_DATE?3?">'Portfolio 2A'!#REF!</definedName>
    <definedName name="XDO_?MATURITY_DATE?4?">'Portfolio 2A'!#REF!</definedName>
    <definedName name="XDO_?MATURITY_DATE?5?">'Portfolio 2B'!#REF!</definedName>
    <definedName name="XDO_?MATURITY_DATE?6?">'Portfolio 2B'!#REF!</definedName>
    <definedName name="XDO_?MATURITY_DATE?7?">'Portfolio 2C'!#REF!</definedName>
    <definedName name="XDO_?MATURITY_DATE?8?">'Portfolio 2C'!#REF!</definedName>
    <definedName name="XDO_?MATURITY_DATE?9?">'Portfolio 3A'!#REF!</definedName>
    <definedName name="XDO_?NET_ASSET_RECEIVABLE?">'Portfolio 1B'!$G$31</definedName>
    <definedName name="XDO_?NET_ASSET_RECEIVABLE?1?">'Portfolio 1C'!$G$30</definedName>
    <definedName name="XDO_?NET_ASSET_RECEIVABLE?2?">'Portfolio 2A'!$G$30</definedName>
    <definedName name="XDO_?NET_ASSET_RECEIVABLE?3?">'Portfolio 2B'!$G$31</definedName>
    <definedName name="XDO_?NET_ASSET_RECEIVABLE?4?">'Portfolio 2C'!$G$25</definedName>
    <definedName name="XDO_?NET_ASSET_RECEIVABLE?5?">'Portfolio 3A'!$G$29</definedName>
    <definedName name="XDO_?NET_ASSET_RECEIVABLE?6?">'Portfolio 3B'!$G$25</definedName>
    <definedName name="XDO_?NET_ASSET_RECEIVABLE1?">'Portfolio 1B'!$G$32</definedName>
    <definedName name="XDO_?NET_ASSET_RECEIVABLE1?1?">'Portfolio 1C'!$G$31</definedName>
    <definedName name="XDO_?NET_ASSET_RECEIVABLE1?2?">'Portfolio 2A'!$G$31</definedName>
    <definedName name="XDO_?NET_ASSET_RECEIVABLE1?3?">'Portfolio 2B'!$G$32</definedName>
    <definedName name="XDO_?NET_ASSET_RECEIVABLE1?4?">'Portfolio 2C'!$G$26</definedName>
    <definedName name="XDO_?NET_ASSET_RECEIVABLE1?5?">'Portfolio 3A'!$G$30</definedName>
    <definedName name="XDO_?NET_ASSET_RECEIVABLE1?6?">'Portfolio 3B'!$G$26</definedName>
    <definedName name="XDO_?NET_ASSET_VAL?">'Portfolio 1B'!$F$33</definedName>
    <definedName name="XDO_?NET_ASSET_VAL?1?">'Portfolio 1C'!$F$32</definedName>
    <definedName name="XDO_?NET_ASSET_VAL?2?">'Portfolio 2A'!$F$32</definedName>
    <definedName name="XDO_?NET_ASSET_VAL?3?">'Portfolio 2B'!$F$33</definedName>
    <definedName name="XDO_?NET_ASSET_VAL?4?">'Portfolio 2C'!$F$27</definedName>
    <definedName name="XDO_?NET_ASSET_VAL?5?">'Portfolio 3A'!$F$31</definedName>
    <definedName name="XDO_?NET_ASSET_VAL?6?">'Portfolio 3B'!$F$27</definedName>
    <definedName name="XDO_?NET_RECEIVABLE?">'Portfolio 1B'!$F$31</definedName>
    <definedName name="XDO_?NET_RECEIVABLE?1?">'Portfolio 1C'!$F$30</definedName>
    <definedName name="XDO_?NET_RECEIVABLE?2?">'Portfolio 2A'!$F$30</definedName>
    <definedName name="XDO_?NET_RECEIVABLE?3?">'Portfolio 2B'!$F$31</definedName>
    <definedName name="XDO_?NET_RECEIVABLE?4?">'Portfolio 2C'!$F$25</definedName>
    <definedName name="XDO_?NET_RECEIVABLE?5?">'Portfolio 3A'!$F$29</definedName>
    <definedName name="XDO_?NET_RECEIVABLE?6?">'Portfolio 3B'!$F$25</definedName>
    <definedName name="XDO_?NET_RECEIVABLE1?">'Portfolio 1B'!$F$32</definedName>
    <definedName name="XDO_?NET_RECEIVABLE1?1?">'Portfolio 1C'!$F$31</definedName>
    <definedName name="XDO_?NET_RECEIVABLE1?2?">'Portfolio 2A'!$F$31</definedName>
    <definedName name="XDO_?NET_RECEIVABLE1?3?">'Portfolio 2B'!$F$32</definedName>
    <definedName name="XDO_?NET_RECEIVABLE1?4?">'Portfolio 2C'!$F$26</definedName>
    <definedName name="XDO_?NET_RECEIVABLE1?5?">'Portfolio 3A'!$F$30</definedName>
    <definedName name="XDO_?NET_RECEIVABLE1?6?">'Portfolio 3B'!$F$26</definedName>
    <definedName name="XDO_?PER_ASSET_VAL?">'Portfolio 1B'!$G$14:$G$28</definedName>
    <definedName name="XDO_?PER_ASSET_VAL?1?">'Portfolio 1C'!$G$6:$G$24</definedName>
    <definedName name="XDO_?PER_ASSET_VAL?10?">'Portfolio 3A'!$G$7:$G$26</definedName>
    <definedName name="XDO_?PER_ASSET_VAL?11?">'Portfolio 3B'!$G$6:$G$19</definedName>
    <definedName name="XDO_?PER_ASSET_VAL?12?">'Portfolio 3B'!$G$6:$G$22</definedName>
    <definedName name="XDO_?PER_ASSET_VAL?2?">'Portfolio 1C'!$G$6:$G$27</definedName>
    <definedName name="XDO_?PER_ASSET_VAL?3?">'Portfolio 2A'!$G$6:$G$24</definedName>
    <definedName name="XDO_?PER_ASSET_VAL?4?">'Portfolio 2A'!$G$6:$G$27</definedName>
    <definedName name="XDO_?PER_ASSET_VAL?5?">'Portfolio 2B'!$G$7:$G$25</definedName>
    <definedName name="XDO_?PER_ASSET_VAL?6?">'Portfolio 2B'!$G$7:$G$28</definedName>
    <definedName name="XDO_?PER_ASSET_VAL?7?">'Portfolio 2C'!$G$7:$G$19</definedName>
    <definedName name="XDO_?PER_ASSET_VAL?8?">'Portfolio 2C'!$G$7:$G$22</definedName>
    <definedName name="XDO_?PER_ASSET_VAL?9?">'Portfolio 3A'!$G$7:$G$23</definedName>
    <definedName name="XDO_?RATING?">'Portfolio 1B'!$C$14:$C$28</definedName>
    <definedName name="XDO_?RATING?1?">'Portfolio 1C'!$C$6:$C$24</definedName>
    <definedName name="XDO_?RATING?10?">'Portfolio 3A'!$C$7:$C$26</definedName>
    <definedName name="XDO_?RATING?11?">'Portfolio 3B'!$C$6:$C$19</definedName>
    <definedName name="XDO_?RATING?12?">'Portfolio 3B'!$C$6:$C$22</definedName>
    <definedName name="XDO_?RATING?2?">'Portfolio 1C'!$C$6:$C$27</definedName>
    <definedName name="XDO_?RATING?3?">'Portfolio 2A'!$C$6:$C$24</definedName>
    <definedName name="XDO_?RATING?4?">'Portfolio 2A'!$C$6:$C$27</definedName>
    <definedName name="XDO_?RATING?5?">'Portfolio 2B'!$C$7:$C$25</definedName>
    <definedName name="XDO_?RATING?6?">'Portfolio 2B'!$C$7:$C$28</definedName>
    <definedName name="XDO_?RATING?7?">'Portfolio 2C'!$C$7:$C$19</definedName>
    <definedName name="XDO_?RATING?8?">'Portfolio 2C'!$C$7:$C$22</definedName>
    <definedName name="XDO_?RATING?9?">'Portfolio 3A'!$C$7:$C$23</definedName>
    <definedName name="XDO_?SCHEME_DESC?">'Portfolio 1B'!$A$2</definedName>
    <definedName name="XDO_?SCHEME_DESC?1?">'Portfolio 1C'!$A$2</definedName>
    <definedName name="XDO_?SCHEME_DESC?2?">'Portfolio 2A'!$A$2</definedName>
    <definedName name="XDO_?SCHEME_DESC?3?">'Portfolio 2B'!$A$2</definedName>
    <definedName name="XDO_?SCHEME_DESC?4?">'Portfolio 2C'!$A$2</definedName>
    <definedName name="XDO_?SCHEME_DESC?5?">'Portfolio 3A'!$A$2</definedName>
    <definedName name="XDO_?SCHEME_DESC?6?">'Portfolio 3B'!$A$2</definedName>
    <definedName name="XDO_?TOTAL_PER_ASSET_VAL?">'Portfolio 1B'!$G$13</definedName>
    <definedName name="XDO_?TYPE_DESC?">'Portfolio 1B'!$B$6:$B$25</definedName>
    <definedName name="XDO_?TYPE_DESC?1?">'Portfolio 1C'!$B$5:$B$24</definedName>
    <definedName name="XDO_?TYPE_DESC?2?">'Portfolio 2A'!$B$5:$B$24</definedName>
    <definedName name="XDO_?TYPE_DESC?3?">'Portfolio 2B'!$B$5:$B$25</definedName>
    <definedName name="XDO_?TYPE_DESC?4?">'Portfolio 2C'!$B$5:$B$19</definedName>
    <definedName name="XDO_?TYPE_DESC?5?">'Portfolio 3A'!$B$5:$B$23</definedName>
    <definedName name="XDO_?TYPE_DESC?6?">'Portfolio 3B'!$B$5:$B$19</definedName>
    <definedName name="XDO_?UNITS?">'Portfolio 1B'!$E$14:$E$28</definedName>
    <definedName name="XDO_?UNITS?1?">'Portfolio 1C'!$E$6:$E$24</definedName>
    <definedName name="XDO_?UNITS?10?">'Portfolio 3A'!$E$7:$E$26</definedName>
    <definedName name="XDO_?UNITS?11?">'Portfolio 3B'!$E$6:$E$19</definedName>
    <definedName name="XDO_?UNITS?12?">'Portfolio 3B'!$E$6:$E$22</definedName>
    <definedName name="XDO_?UNITS?2?">'Portfolio 1C'!$E$6:$E$27</definedName>
    <definedName name="XDO_?UNITS?3?">'Portfolio 2A'!$E$6:$E$24</definedName>
    <definedName name="XDO_?UNITS?4?">'Portfolio 2A'!$E$6:$E$27</definedName>
    <definedName name="XDO_?UNITS?5?">'Portfolio 2B'!$E$7:$E$25</definedName>
    <definedName name="XDO_?UNITS?6?">'Portfolio 2B'!$E$7:$E$28</definedName>
    <definedName name="XDO_?UNITS?7?">'Portfolio 2C'!$E$7:$E$19</definedName>
    <definedName name="XDO_?UNITS?8?">'Portfolio 2C'!$E$7:$E$22</definedName>
    <definedName name="XDO_?UNITS?9?">'Portfolio 3A'!$E$7:$E$23</definedName>
    <definedName name="XDO_?XDOFIELD1?">'XDO_METADATA'!$B$14</definedName>
    <definedName name="XDO_GROUP_?G_2?">'Portfolio 1B'!$A$5:$G$29</definedName>
    <definedName name="XDO_GROUP_?G_2?1?">'Portfolio 1C'!$A$5:$G$28</definedName>
    <definedName name="XDO_GROUP_?G_2?2?">'Portfolio 2A'!$A$5:$G$28</definedName>
    <definedName name="XDO_GROUP_?G_2?3?">'Portfolio 2B'!$A$5:$G$29</definedName>
    <definedName name="XDO_GROUP_?G_2?4?">'Portfolio 2C'!$A$5:$G$23</definedName>
    <definedName name="XDO_GROUP_?G_2?5?">'Portfolio 3A'!$A$5:$G$27</definedName>
    <definedName name="XDO_GROUP_?G_2?6?">'Portfolio 3B'!$A$5:$G$23</definedName>
    <definedName name="XDO_GROUP_?G_3?">'Portfolio 1B'!$A$28:$G$28</definedName>
    <definedName name="XDO_GROUP_?G_3?1?">'Portfolio 1C'!$A$6:$G$24</definedName>
    <definedName name="XDO_GROUP_?G_3?10?">'Portfolio 3A'!$A$26:$G$26</definedName>
    <definedName name="XDO_GROUP_?G_3?11?">'Portfolio 3B'!$A$6:$G$19</definedName>
    <definedName name="XDO_GROUP_?G_3?12?">'Portfolio 3B'!$A$22:$G$22</definedName>
    <definedName name="XDO_GROUP_?G_3?2?">'Portfolio 1C'!$A$27:$G$27</definedName>
    <definedName name="XDO_GROUP_?G_3?3?">'Portfolio 2A'!$A$6:$G$24</definedName>
    <definedName name="XDO_GROUP_?G_3?4?">'Portfolio 2A'!$A$27:$G$27</definedName>
    <definedName name="XDO_GROUP_?G_3?5?">'Portfolio 2B'!$A$6:$G$25</definedName>
    <definedName name="XDO_GROUP_?G_3?6?">'Portfolio 2B'!$A$28:$G$28</definedName>
    <definedName name="XDO_GROUP_?G_3?7?">'Portfolio 2C'!$A$7:$G$19</definedName>
    <definedName name="XDO_GROUP_?G_3?8?">'Portfolio 2C'!$A$22:$G$22</definedName>
    <definedName name="XDO_GROUP_?G_3?9?">'Portfolio 3A'!$A$7:$G$23</definedName>
  </definedNames>
  <calcPr fullCalcOnLoad="1"/>
</workbook>
</file>

<file path=xl/sharedStrings.xml><?xml version="1.0" encoding="utf-8"?>
<sst xmlns="http://schemas.openxmlformats.org/spreadsheetml/2006/main" count="899" uniqueCount="293">
  <si>
    <t>ISIN</t>
  </si>
  <si>
    <t>Name Of Instrument</t>
  </si>
  <si>
    <t>Rating/Industry</t>
  </si>
  <si>
    <t>Quantity</t>
  </si>
  <si>
    <t>Market Value (In Rs. lakh)</t>
  </si>
  <si>
    <t>% To Net Assets</t>
  </si>
  <si>
    <t>Bhilangana Hydro Power Ltd</t>
  </si>
  <si>
    <t>CARE A</t>
  </si>
  <si>
    <t>Williamson Magor &amp; Co. Ltd</t>
  </si>
  <si>
    <t>IL&amp;FS Solar Power Ltd</t>
  </si>
  <si>
    <t>Abhitech Developers Private Ltd</t>
  </si>
  <si>
    <t>GHV Hospitality (India) Pvt Ltd</t>
  </si>
  <si>
    <t>IL&amp;FS Wind Energy Ltd</t>
  </si>
  <si>
    <t>ICRA D</t>
  </si>
  <si>
    <t>Babcock Borsing Ltd</t>
  </si>
  <si>
    <t>Clean Max Enviro Energy Solution Pvt Ltd</t>
  </si>
  <si>
    <t>ICRA BBB+</t>
  </si>
  <si>
    <t>Bhilwara Green Energy Ltd</t>
  </si>
  <si>
    <t>Time Technoplast Ltd</t>
  </si>
  <si>
    <t>AMRI Hospitals Ltd</t>
  </si>
  <si>
    <t>CARE A- (SO)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</si>
  <si>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</si>
  <si>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</si>
  <si>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</si>
  <si>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</si>
  <si>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</si>
  <si>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</si>
  <si>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Kanchanjunga Power Company Pvt Ltd</t>
  </si>
  <si>
    <t>CARE BBB+</t>
  </si>
  <si>
    <t>Janaadhar (India) Private Ltd</t>
  </si>
  <si>
    <t>Kaynes Technology India Private Ltd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</si>
  <si>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</si>
  <si>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</si>
  <si>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</si>
  <si>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</si>
  <si>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</si>
  <si>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</si>
  <si>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</si>
  <si>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</si>
  <si>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</si>
  <si>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</si>
  <si>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 xml:space="preserve">XDO_SHEET_? </t>
  </si>
  <si>
    <t>&lt;?//G_1?&gt;</t>
  </si>
  <si>
    <t>XDO_SHEET_NAME_?</t>
  </si>
  <si>
    <t>&lt;?./SCHEME_CODE?&gt;</t>
  </si>
  <si>
    <t>XDO_?PER_ASSET_VAL?</t>
  </si>
  <si>
    <t>&lt;?concat(PER_ASSET_VAL,'%')?&gt;</t>
  </si>
  <si>
    <t>XDO_?TOTAL_PER_ASSET_VAL?</t>
  </si>
  <si>
    <t>&lt;?concat(CS_PER_ASSET_VAL,'%')?&gt;</t>
  </si>
  <si>
    <t>XDO_?NET_ASSET_RECEIVABLE?</t>
  </si>
  <si>
    <t>&lt;?concat(NET_ASSET_RECEIVABLE,'%')?&gt;</t>
  </si>
  <si>
    <t>XDO_?CS_G_PER_ASSET_VAL11?</t>
  </si>
  <si>
    <t>&lt;?concat(CS_G_PER_ASSET_VAL1,'.00%')?&gt;</t>
  </si>
  <si>
    <t>XDO_?NET_ASSET_RECEIVABLE1?</t>
  </si>
  <si>
    <t>&lt;?concat(NET_ASSET_RECEIVABLE1,'%')?&gt;</t>
  </si>
  <si>
    <t>INE656Y08016</t>
  </si>
  <si>
    <t>Debt Instrument-Listed</t>
  </si>
  <si>
    <t>INE810V08031</t>
  </si>
  <si>
    <t>INE030N07027</t>
  </si>
  <si>
    <t>Debt Instrument-Privately Placed-Unlisted</t>
  </si>
  <si>
    <t>INE210A07014</t>
  </si>
  <si>
    <t>INE453I07161</t>
  </si>
  <si>
    <t>INE01F007012</t>
  </si>
  <si>
    <t>INE683V07026</t>
  </si>
  <si>
    <t>INE683V07018</t>
  </si>
  <si>
    <t>INE434K07019</t>
  </si>
  <si>
    <t>INE647U07015</t>
  </si>
  <si>
    <t>INE453I07146</t>
  </si>
  <si>
    <t>INE508G07018</t>
  </si>
  <si>
    <t>INE453I07138</t>
  </si>
  <si>
    <t>INE434K07027</t>
  </si>
  <si>
    <t>INE437M07042</t>
  </si>
  <si>
    <t>INE453I07153</t>
  </si>
  <si>
    <t>Sr. No.</t>
  </si>
  <si>
    <t>Unrated</t>
  </si>
  <si>
    <t>INE030N07035</t>
  </si>
  <si>
    <t>INE810V08015</t>
  </si>
  <si>
    <t>INE117N07014</t>
  </si>
  <si>
    <t>INE437M07059</t>
  </si>
  <si>
    <t>INE117N07022</t>
  </si>
  <si>
    <t>INE882W07014</t>
  </si>
  <si>
    <t>INE882W07022</t>
  </si>
  <si>
    <t>INE918Z07019</t>
  </si>
  <si>
    <t>INE437M07067</t>
  </si>
  <si>
    <t>INE437M07075</t>
  </si>
  <si>
    <t>INE117N07030</t>
  </si>
  <si>
    <t>INE437M07083</t>
  </si>
  <si>
    <t>INE117N07048</t>
  </si>
  <si>
    <t>INE453I07120</t>
  </si>
  <si>
    <t>ICRA B+(SO)-</t>
  </si>
  <si>
    <t>Shrem Tollway Pvt Ltd</t>
  </si>
  <si>
    <t>Client ISIN</t>
  </si>
  <si>
    <t>Rating</t>
  </si>
  <si>
    <t>CRISIL D</t>
  </si>
  <si>
    <t>IND AA-</t>
  </si>
  <si>
    <t>ICRA BB+</t>
  </si>
  <si>
    <t>ICRA BBB / Care BB+</t>
  </si>
  <si>
    <t>INE00UD07059</t>
  </si>
  <si>
    <t>INE00UD07042</t>
  </si>
  <si>
    <t>INE00UD07026</t>
  </si>
  <si>
    <t>INE00UD07018</t>
  </si>
  <si>
    <t>INE00UD07034</t>
  </si>
  <si>
    <t>Portfolio as on 29-Feb-2020</t>
  </si>
  <si>
    <t>IND A+</t>
  </si>
  <si>
    <t>IL&amp;FS  Infrastructure Debt Fund Series 1B</t>
  </si>
  <si>
    <t>Debt Instrument-Listed / Awaiting listing</t>
  </si>
  <si>
    <t>IL&amp;FS  Infrastructure Debt Fund Series 1C</t>
  </si>
  <si>
    <t>IL&amp;FS  Infrastructure Debt Fund Series 2A</t>
  </si>
  <si>
    <t>IL&amp;FS  Infrastructure Debt Fund Series 2B</t>
  </si>
  <si>
    <t>IL&amp;FS  Infrastructure Debt Fund Series 2C</t>
  </si>
  <si>
    <t>IL&amp;FS  Infrastructure Debt Fund Series 3A</t>
  </si>
  <si>
    <t>IL&amp;FS  Infrastructure Debt Fund Series 3B</t>
  </si>
  <si>
    <t>ICRA BBB / Care BBB+</t>
  </si>
  <si>
    <t>Scheme Name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</si>
  <si>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</si>
  <si>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</si>
  <si>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</si>
  <si>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</si>
  <si>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</si>
  <si>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 xml:space="preserve"> IL&amp;FS Infrastructure Debt Fund Series - 3A</t>
  </si>
  <si>
    <t xml:space="preserve"> IL&amp;FS Infrastructure Debt Fund Series - 3B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</si>
  <si>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</si>
  <si>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</si>
  <si>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</si>
  <si>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</si>
  <si>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</si>
  <si>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</si>
  <si>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February 29, 2020</t>
  </si>
  <si>
    <t>Name of Instrument</t>
  </si>
  <si>
    <t>Market value</t>
  </si>
  <si>
    <t>% to Net Assets</t>
  </si>
  <si>
    <t>(` In lakhs)</t>
  </si>
  <si>
    <t>Non Convertible Debentures-Listed</t>
  </si>
  <si>
    <t>Non Convertible Debentures-Privately placed (Unlisted)</t>
  </si>
  <si>
    <t>CBLO</t>
  </si>
  <si>
    <t>Current Assets and Current Liabilities</t>
  </si>
  <si>
    <t>Triparty CBLO, Current Assets and Current Liabilities</t>
  </si>
  <si>
    <t>IL&amp;FS  Infrastructure Debt Fund Series 1A</t>
  </si>
  <si>
    <t>Il&amp;Fs Wind Energy Limited</t>
  </si>
  <si>
    <t>Clean Max Enviro Energy Solutions Private Limited</t>
  </si>
  <si>
    <t>Abhitech Developers Private Limited</t>
  </si>
  <si>
    <t>Ghv Hospitality (India) Private Limited</t>
  </si>
  <si>
    <t>Bhilangana Hydro Power Limited</t>
  </si>
  <si>
    <t>CBLO, Current Assets and Current Liabilities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</si>
  <si>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</si>
  <si>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</si>
  <si>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</si>
  <si>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</si>
  <si>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</si>
  <si>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</si>
  <si>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</si>
  <si>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</si>
  <si>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</si>
  <si>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</si>
  <si>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</si>
  <si>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</si>
  <si>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</si>
  <si>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</si>
  <si>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</si>
  <si>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</si>
  <si>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</si>
  <si>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</si>
  <si>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</si>
  <si>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Sl. No.</t>
  </si>
  <si>
    <t>Scheme Category/ Scheme Name</t>
  </si>
  <si>
    <t>IL&amp;FS Mutual Fund Infrastructure Debt Fund : Net Average Assets Under Management (AAUM) as on 29 February,2020 (All Figure in Rs. Crore)</t>
  </si>
  <si>
    <t xml:space="preserve">Through Direct Plan </t>
  </si>
  <si>
    <t>Through Associate Distributors</t>
  </si>
  <si>
    <t>Through Non - Associate Distributors</t>
  </si>
  <si>
    <t>GRAND TOTAL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</si>
  <si>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</si>
  <si>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</si>
  <si>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</si>
  <si>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</si>
  <si>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</si>
  <si>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</si>
  <si>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</si>
  <si>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</si>
  <si>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</si>
  <si>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</si>
  <si>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</si>
  <si>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</si>
  <si>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</si>
  <si>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</si>
  <si>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</si>
  <si>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</si>
  <si>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</si>
  <si>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</si>
  <si>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</si>
  <si>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</si>
  <si>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</si>
  <si>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</si>
  <si>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</si>
  <si>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</si>
  <si>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</si>
  <si>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</si>
  <si>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</si>
  <si>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</si>
  <si>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</si>
  <si>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</si>
  <si>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</si>
  <si>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</si>
  <si>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</si>
  <si>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</si>
  <si>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</si>
  <si>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</si>
  <si>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</si>
  <si>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</si>
  <si>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</si>
  <si>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</si>
  <si>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</si>
  <si>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</si>
  <si>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</si>
  <si>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</si>
  <si>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</si>
  <si>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</si>
  <si>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</si>
  <si>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</si>
  <si>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</si>
  <si>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</si>
  <si>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</si>
  <si>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</si>
  <si>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</si>
  <si>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</si>
  <si>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AAUM of category of schemes as on 29-February-2020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</si>
  <si>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</si>
  <si>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</si>
  <si>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</si>
  <si>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</si>
  <si>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</si>
  <si>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</si>
  <si>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</si>
  <si>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</si>
  <si>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</si>
  <si>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</si>
  <si>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</si>
  <si>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</si>
  <si>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</si>
  <si>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</si>
  <si>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</si>
  <si>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</si>
  <si>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</si>
  <si>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</si>
  <si>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</si>
  <si>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</si>
  <si>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</si>
  <si>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</si>
  <si>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</si>
  <si>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</si>
  <si>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</si>
  <si>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</si>
  <si>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</si>
  <si>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</si>
  <si>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</si>
  <si>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</si>
  <si>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</si>
  <si>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</si>
  <si>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</si>
  <si>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</si>
  <si>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</si>
  <si>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</si>
  <si>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</si>
  <si>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</si>
  <si>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</si>
  <si>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</si>
  <si>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</si>
  <si>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</si>
  <si>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</si>
  <si>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</si>
  <si>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</si>
  <si>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Financial year 2019-2020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</si>
  <si>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</si>
  <si>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</si>
  <si>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</si>
  <si>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</si>
  <si>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</si>
  <si>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</si>
  <si>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</si>
  <si>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</si>
  <si>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</si>
  <si>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</si>
  <si>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</si>
  <si>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</si>
  <si>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2019-2020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</si>
  <si>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</si>
  <si>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</si>
  <si>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</si>
  <si>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</si>
  <si>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</si>
  <si>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</si>
  <si>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</si>
  <si>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T30</t>
  </si>
  <si>
    <t>B30</t>
  </si>
</sst>
</file>

<file path=xl/styles.xml><?xml version="1.0" encoding="utf-8"?>
<styleSheet xmlns="http://schemas.openxmlformats.org/spreadsheetml/2006/main">
  <numFmts count="6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mm/dd/yy;@"/>
    <numFmt numFmtId="181" formatCode="m/d/yy;@"/>
    <numFmt numFmtId="182" formatCode="#########0.00####"/>
    <numFmt numFmtId="183" formatCode="#########0.000###"/>
    <numFmt numFmtId="184" formatCode="#############0.00"/>
    <numFmt numFmtId="185" formatCode="0.000000_);[Red]\(0.000000\)"/>
    <numFmt numFmtId="186" formatCode="#############0.000000"/>
    <numFmt numFmtId="187" formatCode="#,##0.000000"/>
    <numFmt numFmtId="188" formatCode="#,##0.000000_);[Red]\(#,##0.000000\)"/>
    <numFmt numFmtId="189" formatCode="dd/mm/yyyy;@"/>
    <numFmt numFmtId="190" formatCode="000000"/>
    <numFmt numFmtId="191" formatCode="[$-409]&quot; &quot;dd&quot; &quot;mmmm&quot; &quot;yyyy"/>
    <numFmt numFmtId="192" formatCode="#,##0.00000000_);\(#,##0.00000000\)"/>
    <numFmt numFmtId="193" formatCode="#,##0.000000_ ;\-#,##0.000000\ "/>
    <numFmt numFmtId="194" formatCode="#,##0.00000_ ;\-#,##0.00000\ "/>
    <numFmt numFmtId="195" formatCode="#,##0.0000_ ;\-#,##0.0000\ "/>
    <numFmt numFmtId="196" formatCode="#,##0.000_ ;\-#,##0.000\ "/>
    <numFmt numFmtId="197" formatCode="#,##0.00_ ;\-#,##0.00\ "/>
    <numFmt numFmtId="198" formatCode="#,##0.00000"/>
    <numFmt numFmtId="199" formatCode="#,##0.0000"/>
    <numFmt numFmtId="200" formatCode="#,##0.000"/>
    <numFmt numFmtId="201" formatCode="#,##0.0"/>
    <numFmt numFmtId="202" formatCode="#,##0_ ;\-#,##0\ "/>
    <numFmt numFmtId="203" formatCode="#,##0.0_ ;\-#,##0.0\ "/>
    <numFmt numFmtId="204" formatCode="#,##0.00000000"/>
    <numFmt numFmtId="205" formatCode="#,##0.00;[Red]#,##0.00"/>
    <numFmt numFmtId="206" formatCode="[$-4009]dd\ mmmm\ yyyy"/>
    <numFmt numFmtId="207" formatCode="0.00_ ;\-0.00\ "/>
    <numFmt numFmtId="208" formatCode="0.0%"/>
    <numFmt numFmtId="209" formatCode="#,##0.000;\-#,##0.000"/>
    <numFmt numFmtId="210" formatCode="_(* #,##0.000_);_(* \(#,##0.000\);_(* &quot;-&quot;??_);_(@_)"/>
    <numFmt numFmtId="211" formatCode="_(* #,##0.0000_);_(* \(#,##0.0000\);_(* &quot;-&quot;??_);_(@_)"/>
    <numFmt numFmtId="212" formatCode="0.000%"/>
    <numFmt numFmtId="213" formatCode="#,##0.0000000000000"/>
    <numFmt numFmtId="214" formatCode="#,##0.00000000000000"/>
    <numFmt numFmtId="215" formatCode="#,##0.0000000"/>
    <numFmt numFmtId="216" formatCode="_(* #,##0_);_(* \(#,##0\);_(* &quot;-&quot;??_);_(@_)"/>
    <numFmt numFmtId="217" formatCode="_ * #,##0_)_£_ ;_ * \(#,##0\)_£_ ;_ * &quot;-&quot;??_)_£_ ;_ @_ "/>
    <numFmt numFmtId="218" formatCode="0.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color indexed="56"/>
      <name val="Tahoma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Protection="0">
      <alignment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1" applyFont="1" applyFill="1" applyBorder="1">
      <alignment/>
      <protection/>
    </xf>
    <xf numFmtId="15" fontId="3" fillId="32" borderId="10" xfId="61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11" fillId="33" borderId="11" xfId="60" applyNumberFormat="1" applyFont="1" applyFill="1" applyBorder="1" applyAlignment="1" applyProtection="1">
      <alignment horizontal="center" wrapText="1"/>
      <protection/>
    </xf>
    <xf numFmtId="49" fontId="11" fillId="33" borderId="11" xfId="60" applyNumberFormat="1" applyFont="1" applyFill="1" applyBorder="1" applyAlignment="1" applyProtection="1">
      <alignment horizontal="left" wrapText="1"/>
      <protection/>
    </xf>
    <xf numFmtId="3" fontId="11" fillId="33" borderId="11" xfId="60" applyNumberFormat="1" applyFont="1" applyFill="1" applyBorder="1" applyAlignment="1" applyProtection="1">
      <alignment horizontal="right" wrapText="1"/>
      <protection/>
    </xf>
    <xf numFmtId="4" fontId="11" fillId="33" borderId="11" xfId="60" applyNumberFormat="1" applyFont="1" applyFill="1" applyBorder="1" applyAlignment="1" applyProtection="1">
      <alignment horizontal="right" wrapText="1"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49" fontId="12" fillId="34" borderId="11" xfId="60" applyNumberFormat="1" applyFont="1" applyFill="1" applyBorder="1" applyAlignment="1" applyProtection="1">
      <alignment horizontal="center" wrapText="1"/>
      <protection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3" fontId="12" fillId="34" borderId="11" xfId="60" applyNumberFormat="1" applyFont="1" applyFill="1" applyBorder="1" applyAlignment="1" applyProtection="1">
      <alignment horizontal="right" wrapText="1"/>
      <protection/>
    </xf>
    <xf numFmtId="4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left" wrapText="1"/>
    </xf>
    <xf numFmtId="2" fontId="13" fillId="0" borderId="13" xfId="0" applyNumberFormat="1" applyFont="1" applyFill="1" applyBorder="1" applyAlignment="1">
      <alignment horizontal="right"/>
    </xf>
    <xf numFmtId="187" fontId="13" fillId="0" borderId="13" xfId="0" applyNumberFormat="1" applyFont="1" applyFill="1" applyBorder="1" applyAlignment="1">
      <alignment horizontal="right" wrapText="1"/>
    </xf>
    <xf numFmtId="4" fontId="13" fillId="0" borderId="13" xfId="0" applyNumberFormat="1" applyFont="1" applyFill="1" applyBorder="1" applyAlignment="1">
      <alignment/>
    </xf>
    <xf numFmtId="202" fontId="13" fillId="0" borderId="13" xfId="0" applyNumberFormat="1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left" wrapText="1"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 wrapText="1"/>
    </xf>
    <xf numFmtId="0" fontId="15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/>
    </xf>
    <xf numFmtId="39" fontId="7" fillId="0" borderId="13" xfId="0" applyNumberFormat="1" applyFont="1" applyBorder="1" applyAlignment="1">
      <alignment/>
    </xf>
    <xf numFmtId="39" fontId="13" fillId="0" borderId="12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4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left" wrapText="1"/>
    </xf>
    <xf numFmtId="10" fontId="13" fillId="0" borderId="12" xfId="64" applyNumberFormat="1" applyFont="1" applyFill="1" applyBorder="1" applyAlignment="1">
      <alignment horizontal="right" wrapText="1"/>
    </xf>
    <xf numFmtId="10" fontId="13" fillId="0" borderId="12" xfId="0" applyNumberFormat="1" applyFont="1" applyFill="1" applyBorder="1" applyAlignment="1">
      <alignment horizontal="right" wrapText="1"/>
    </xf>
    <xf numFmtId="10" fontId="13" fillId="0" borderId="13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1" fillId="33" borderId="11" xfId="60" applyNumberFormat="1" applyFont="1" applyFill="1" applyBorder="1" applyAlignment="1" applyProtection="1">
      <alignment horizontal="right" wrapText="1"/>
      <protection/>
    </xf>
    <xf numFmtId="49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0" fontId="8" fillId="0" borderId="13" xfId="0" applyNumberFormat="1" applyFont="1" applyFill="1" applyBorder="1" applyAlignment="1">
      <alignment horizontal="right"/>
    </xf>
    <xf numFmtId="10" fontId="8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0" fontId="8" fillId="0" borderId="0" xfId="64" applyNumberFormat="1" applyFont="1" applyFill="1" applyAlignment="1">
      <alignment/>
    </xf>
    <xf numFmtId="10" fontId="13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right" wrapText="1"/>
    </xf>
    <xf numFmtId="49" fontId="4" fillId="34" borderId="11" xfId="60" applyNumberFormat="1" applyFont="1" applyFill="1" applyBorder="1" applyAlignment="1" applyProtection="1">
      <alignment horizontal="center" wrapText="1"/>
      <protection/>
    </xf>
    <xf numFmtId="3" fontId="4" fillId="34" borderId="11" xfId="60" applyNumberFormat="1" applyFont="1" applyFill="1" applyBorder="1" applyAlignment="1" applyProtection="1">
      <alignment horizontal="right" wrapText="1"/>
      <protection/>
    </xf>
    <xf numFmtId="10" fontId="4" fillId="34" borderId="11" xfId="60" applyNumberFormat="1" applyFont="1" applyFill="1" applyBorder="1" applyAlignment="1" applyProtection="1">
      <alignment horizontal="right" wrapText="1"/>
      <protection/>
    </xf>
    <xf numFmtId="0" fontId="80" fillId="0" borderId="10" xfId="0" applyFont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4" fontId="0" fillId="0" borderId="0" xfId="0" applyNumberFormat="1" applyAlignment="1">
      <alignment/>
    </xf>
    <xf numFmtId="49" fontId="4" fillId="34" borderId="11" xfId="60" applyNumberFormat="1" applyFont="1" applyFill="1" applyBorder="1" applyAlignment="1" applyProtection="1">
      <alignment horizontal="left" wrapText="1"/>
      <protection/>
    </xf>
    <xf numFmtId="0" fontId="78" fillId="0" borderId="15" xfId="0" applyFont="1" applyBorder="1" applyAlignment="1">
      <alignment horizontal="center"/>
    </xf>
    <xf numFmtId="17" fontId="78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16" fontId="0" fillId="0" borderId="18" xfId="42" applyNumberFormat="1" applyFont="1" applyBorder="1" applyAlignment="1">
      <alignment/>
    </xf>
    <xf numFmtId="0" fontId="0" fillId="0" borderId="19" xfId="0" applyBorder="1" applyAlignment="1">
      <alignment/>
    </xf>
    <xf numFmtId="216" fontId="0" fillId="0" borderId="14" xfId="42" applyNumberFormat="1" applyFont="1" applyBorder="1" applyAlignment="1">
      <alignment/>
    </xf>
    <xf numFmtId="0" fontId="0" fillId="0" borderId="20" xfId="0" applyBorder="1" applyAlignment="1">
      <alignment/>
    </xf>
    <xf numFmtId="216" fontId="0" fillId="0" borderId="21" xfId="42" applyNumberFormat="1" applyFont="1" applyBorder="1" applyAlignment="1">
      <alignment/>
    </xf>
    <xf numFmtId="0" fontId="81" fillId="0" borderId="0" xfId="0" applyFont="1" applyAlignment="1">
      <alignment/>
    </xf>
    <xf numFmtId="0" fontId="20" fillId="0" borderId="0" xfId="59" applyFont="1" applyFill="1" applyBorder="1">
      <alignment/>
      <protection/>
    </xf>
    <xf numFmtId="217" fontId="21" fillId="0" borderId="0" xfId="44" applyNumberFormat="1" applyFont="1" applyFill="1" applyBorder="1" applyAlignment="1">
      <alignment horizontal="center" vertical="top" wrapText="1"/>
    </xf>
    <xf numFmtId="0" fontId="20" fillId="0" borderId="0" xfId="59" applyFont="1" applyBorder="1">
      <alignment/>
      <protection/>
    </xf>
    <xf numFmtId="39" fontId="21" fillId="35" borderId="0" xfId="44" applyNumberFormat="1" applyFont="1" applyFill="1" applyBorder="1" applyAlignment="1">
      <alignment horizontal="center" vertical="top" wrapText="1"/>
    </xf>
    <xf numFmtId="216" fontId="20" fillId="0" borderId="0" xfId="44" applyNumberFormat="1" applyFont="1" applyFill="1" applyBorder="1" applyAlignment="1">
      <alignment/>
    </xf>
    <xf numFmtId="39" fontId="20" fillId="0" borderId="0" xfId="59" applyNumberFormat="1" applyFont="1" applyFill="1" applyBorder="1">
      <alignment/>
      <protection/>
    </xf>
    <xf numFmtId="10" fontId="20" fillId="0" borderId="0" xfId="59" applyNumberFormat="1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23" fillId="36" borderId="0" xfId="59" applyFont="1" applyFill="1" applyBorder="1">
      <alignment/>
      <protection/>
    </xf>
    <xf numFmtId="39" fontId="23" fillId="36" borderId="0" xfId="59" applyNumberFormat="1" applyFont="1" applyFill="1" applyBorder="1">
      <alignment/>
      <protection/>
    </xf>
    <xf numFmtId="10" fontId="23" fillId="36" borderId="0" xfId="59" applyNumberFormat="1" applyFont="1" applyFill="1" applyBorder="1">
      <alignment/>
      <protection/>
    </xf>
    <xf numFmtId="171" fontId="20" fillId="0" borderId="0" xfId="44" applyFont="1" applyFill="1" applyBorder="1" applyAlignment="1">
      <alignment/>
    </xf>
    <xf numFmtId="10" fontId="23" fillId="36" borderId="0" xfId="59" applyNumberFormat="1" applyFont="1" applyFill="1" applyBorder="1" applyAlignment="1">
      <alignment horizontal="right"/>
      <protection/>
    </xf>
    <xf numFmtId="0" fontId="22" fillId="0" borderId="0" xfId="59" applyFont="1" applyBorder="1">
      <alignment/>
      <protection/>
    </xf>
    <xf numFmtId="39" fontId="20" fillId="0" borderId="0" xfId="59" applyNumberFormat="1" applyFont="1" applyBorder="1">
      <alignment/>
      <protection/>
    </xf>
    <xf numFmtId="10" fontId="20" fillId="0" borderId="0" xfId="59" applyNumberFormat="1" applyFont="1" applyBorder="1">
      <alignment/>
      <protection/>
    </xf>
    <xf numFmtId="4" fontId="20" fillId="0" borderId="0" xfId="60" applyNumberFormat="1" applyFont="1" applyFill="1" applyBorder="1">
      <alignment/>
    </xf>
    <xf numFmtId="171" fontId="20" fillId="0" borderId="0" xfId="42" applyFont="1" applyFill="1" applyBorder="1" applyAlignment="1">
      <alignment/>
    </xf>
    <xf numFmtId="0" fontId="20" fillId="0" borderId="0" xfId="44" applyNumberFormat="1" applyFont="1" applyFill="1" applyBorder="1" applyAlignment="1">
      <alignment/>
    </xf>
    <xf numFmtId="4" fontId="20" fillId="0" borderId="0" xfId="44" applyNumberFormat="1" applyFont="1" applyFill="1" applyBorder="1" applyAlignment="1">
      <alignment/>
    </xf>
    <xf numFmtId="0" fontId="82" fillId="0" borderId="0" xfId="59" applyFont="1" applyFill="1" applyBorder="1">
      <alignment/>
      <protection/>
    </xf>
    <xf numFmtId="9" fontId="23" fillId="36" borderId="0" xfId="44" applyNumberFormat="1" applyFont="1" applyFill="1" applyBorder="1" applyAlignment="1">
      <alignment/>
    </xf>
    <xf numFmtId="0" fontId="20" fillId="0" borderId="0" xfId="59" applyNumberFormat="1" applyFont="1" applyFill="1" applyBorder="1">
      <alignment/>
      <protection/>
    </xf>
    <xf numFmtId="4" fontId="20" fillId="0" borderId="0" xfId="59" applyNumberFormat="1" applyFont="1" applyFill="1" applyBorder="1">
      <alignment/>
      <protection/>
    </xf>
    <xf numFmtId="3" fontId="20" fillId="0" borderId="0" xfId="59" applyNumberFormat="1" applyFont="1" applyFill="1" applyBorder="1">
      <alignment/>
      <protection/>
    </xf>
    <xf numFmtId="39" fontId="22" fillId="0" borderId="0" xfId="59" applyNumberFormat="1" applyFont="1" applyFill="1" applyBorder="1">
      <alignment/>
      <protection/>
    </xf>
    <xf numFmtId="0" fontId="20" fillId="0" borderId="0" xfId="59" applyFont="1" applyBorder="1" applyAlignment="1">
      <alignment horizontal="right"/>
      <protection/>
    </xf>
    <xf numFmtId="0" fontId="23" fillId="36" borderId="0" xfId="59" applyFont="1" applyFill="1" applyBorder="1" applyAlignment="1">
      <alignment horizontal="right"/>
      <protection/>
    </xf>
    <xf numFmtId="39" fontId="23" fillId="36" borderId="0" xfId="59" applyNumberFormat="1" applyFont="1" applyFill="1" applyBorder="1" applyAlignment="1">
      <alignment horizontal="right"/>
      <protection/>
    </xf>
    <xf numFmtId="17" fontId="0" fillId="0" borderId="0" xfId="0" applyNumberFormat="1" applyAlignment="1">
      <alignment/>
    </xf>
    <xf numFmtId="0" fontId="0" fillId="0" borderId="0" xfId="0" applyAlignment="1">
      <alignment vertical="top"/>
    </xf>
    <xf numFmtId="0" fontId="83" fillId="0" borderId="10" xfId="0" applyFont="1" applyBorder="1" applyAlignment="1">
      <alignment vertical="top" wrapText="1"/>
    </xf>
    <xf numFmtId="0" fontId="84" fillId="0" borderId="10" xfId="0" applyFont="1" applyBorder="1" applyAlignment="1">
      <alignment horizontal="justify" vertical="top" wrapText="1"/>
    </xf>
    <xf numFmtId="10" fontId="85" fillId="0" borderId="10" xfId="0" applyNumberFormat="1" applyFont="1" applyBorder="1" applyAlignment="1">
      <alignment horizontal="justify" vertical="top" wrapText="1"/>
    </xf>
    <xf numFmtId="171" fontId="85" fillId="0" borderId="10" xfId="42" applyFont="1" applyBorder="1" applyAlignment="1">
      <alignment horizontal="justify" vertical="top" wrapText="1"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88" fillId="0" borderId="0" xfId="0" applyFont="1" applyAlignment="1">
      <alignment vertical="top"/>
    </xf>
    <xf numFmtId="2" fontId="28" fillId="0" borderId="0" xfId="59" applyNumberFormat="1" applyFont="1">
      <alignment/>
      <protection/>
    </xf>
    <xf numFmtId="0" fontId="28" fillId="0" borderId="0" xfId="59" applyFont="1">
      <alignment/>
      <protection/>
    </xf>
    <xf numFmtId="2" fontId="30" fillId="0" borderId="0" xfId="59" applyNumberFormat="1" applyFont="1">
      <alignment/>
      <protection/>
    </xf>
    <xf numFmtId="0" fontId="30" fillId="0" borderId="0" xfId="59" applyFont="1">
      <alignment/>
      <protection/>
    </xf>
    <xf numFmtId="2" fontId="29" fillId="0" borderId="0" xfId="59" applyNumberFormat="1" applyFont="1">
      <alignment/>
      <protection/>
    </xf>
    <xf numFmtId="0" fontId="29" fillId="0" borderId="0" xfId="59" applyFont="1">
      <alignment/>
      <protection/>
    </xf>
    <xf numFmtId="0" fontId="31" fillId="0" borderId="19" xfId="59" applyNumberFormat="1" applyFont="1" applyFill="1" applyBorder="1" applyAlignment="1">
      <alignment horizontal="center" wrapText="1"/>
      <protection/>
    </xf>
    <xf numFmtId="0" fontId="31" fillId="0" borderId="10" xfId="59" applyNumberFormat="1" applyFont="1" applyFill="1" applyBorder="1" applyAlignment="1">
      <alignment horizontal="center" wrapText="1"/>
      <protection/>
    </xf>
    <xf numFmtId="0" fontId="31" fillId="0" borderId="14" xfId="59" applyNumberFormat="1" applyFont="1" applyFill="1" applyBorder="1" applyAlignment="1">
      <alignment horizontal="center" wrapText="1"/>
      <protection/>
    </xf>
    <xf numFmtId="2" fontId="31" fillId="0" borderId="0" xfId="59" applyNumberFormat="1" applyFont="1">
      <alignment/>
      <protection/>
    </xf>
    <xf numFmtId="2" fontId="31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>
      <alignment/>
      <protection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18" fontId="0" fillId="0" borderId="22" xfId="0" applyNumberFormat="1" applyBorder="1" applyAlignment="1">
      <alignment/>
    </xf>
    <xf numFmtId="0" fontId="32" fillId="0" borderId="23" xfId="0" applyFont="1" applyBorder="1" applyAlignment="1">
      <alignment horizontal="right" wrapText="1"/>
    </xf>
    <xf numFmtId="0" fontId="33" fillId="0" borderId="23" xfId="0" applyFont="1" applyBorder="1" applyAlignment="1">
      <alignment wrapText="1"/>
    </xf>
    <xf numFmtId="0" fontId="32" fillId="0" borderId="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23" xfId="0" applyFont="1" applyBorder="1" applyAlignment="1">
      <alignment horizontal="center" wrapText="1"/>
    </xf>
    <xf numFmtId="0" fontId="32" fillId="0" borderId="24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31" fillId="0" borderId="24" xfId="59" applyNumberFormat="1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2" fillId="0" borderId="26" xfId="0" applyFont="1" applyBorder="1" applyAlignment="1">
      <alignment/>
    </xf>
    <xf numFmtId="0" fontId="32" fillId="0" borderId="0" xfId="0" applyFont="1" applyBorder="1" applyAlignment="1">
      <alignment horizontal="right" wrapText="1"/>
    </xf>
    <xf numFmtId="0" fontId="32" fillId="0" borderId="0" xfId="0" applyFont="1" applyFill="1" applyBorder="1" applyAlignment="1">
      <alignment/>
    </xf>
    <xf numFmtId="2" fontId="31" fillId="0" borderId="10" xfId="59" applyNumberFormat="1" applyFont="1" applyFill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/>
      <protection/>
    </xf>
    <xf numFmtId="0" fontId="19" fillId="0" borderId="10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2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89" fillId="0" borderId="0" xfId="0" applyFont="1" applyAlignment="1">
      <alignment/>
    </xf>
    <xf numFmtId="0" fontId="89" fillId="0" borderId="10" xfId="0" applyFont="1" applyFill="1" applyBorder="1" applyAlignment="1">
      <alignment/>
    </xf>
    <xf numFmtId="218" fontId="0" fillId="0" borderId="10" xfId="0" applyNumberFormat="1" applyBorder="1" applyAlignment="1">
      <alignment/>
    </xf>
    <xf numFmtId="218" fontId="0" fillId="0" borderId="0" xfId="0" applyNumberFormat="1" applyAlignment="1">
      <alignment/>
    </xf>
    <xf numFmtId="0" fontId="34" fillId="0" borderId="0" xfId="0" applyFont="1" applyAlignment="1">
      <alignment horizontal="left" indent="6"/>
    </xf>
    <xf numFmtId="0" fontId="90" fillId="0" borderId="27" xfId="0" applyFont="1" applyBorder="1" applyAlignment="1">
      <alignment horizontal="center" vertical="top" wrapText="1"/>
    </xf>
    <xf numFmtId="0" fontId="90" fillId="0" borderId="28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6" fillId="0" borderId="29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6" fillId="37" borderId="0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21" fillId="15" borderId="0" xfId="59" applyFont="1" applyFill="1" applyBorder="1" applyAlignment="1">
      <alignment horizontal="center" vertical="top" wrapText="1"/>
      <protection/>
    </xf>
    <xf numFmtId="0" fontId="21" fillId="35" borderId="0" xfId="59" applyFont="1" applyFill="1" applyBorder="1" applyAlignment="1">
      <alignment horizontal="center" vertical="top" wrapText="1"/>
      <protection/>
    </xf>
    <xf numFmtId="217" fontId="21" fillId="35" borderId="0" xfId="44" applyNumberFormat="1" applyFont="1" applyFill="1" applyBorder="1" applyAlignment="1">
      <alignment horizontal="center" vertical="top" wrapText="1"/>
    </xf>
    <xf numFmtId="0" fontId="20" fillId="0" borderId="0" xfId="59" applyFont="1" applyFill="1" applyBorder="1" applyAlignment="1">
      <alignment horizontal="center" vertical="top" wrapText="1"/>
      <protection/>
    </xf>
    <xf numFmtId="217" fontId="21" fillId="37" borderId="0" xfId="44" applyNumberFormat="1" applyFont="1" applyFill="1" applyBorder="1" applyAlignment="1">
      <alignment horizontal="center" vertical="top" wrapText="1"/>
    </xf>
    <xf numFmtId="10" fontId="21" fillId="35" borderId="0" xfId="65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83" fillId="0" borderId="10" xfId="0" applyFont="1" applyBorder="1" applyAlignment="1">
      <alignment horizontal="center" vertical="top" wrapText="1"/>
    </xf>
    <xf numFmtId="0" fontId="91" fillId="0" borderId="0" xfId="0" applyFont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29" fillId="0" borderId="17" xfId="59" applyNumberFormat="1" applyFont="1" applyFill="1" applyBorder="1" applyAlignment="1">
      <alignment horizontal="center" vertical="top" wrapText="1"/>
      <protection/>
    </xf>
    <xf numFmtId="2" fontId="29" fillId="0" borderId="34" xfId="59" applyNumberFormat="1" applyFont="1" applyFill="1" applyBorder="1" applyAlignment="1">
      <alignment horizontal="center" vertical="top" wrapText="1"/>
      <protection/>
    </xf>
    <xf numFmtId="2" fontId="29" fillId="0" borderId="18" xfId="59" applyNumberFormat="1" applyFont="1" applyFill="1" applyBorder="1" applyAlignment="1">
      <alignment horizontal="center" vertical="top" wrapText="1"/>
      <protection/>
    </xf>
    <xf numFmtId="2" fontId="29" fillId="0" borderId="35" xfId="59" applyNumberFormat="1" applyFont="1" applyFill="1" applyBorder="1" applyAlignment="1">
      <alignment horizontal="center" vertical="top" wrapText="1"/>
      <protection/>
    </xf>
    <xf numFmtId="2" fontId="29" fillId="0" borderId="36" xfId="59" applyNumberFormat="1" applyFont="1" applyFill="1" applyBorder="1" applyAlignment="1">
      <alignment horizontal="center" vertical="top" wrapText="1"/>
      <protection/>
    </xf>
    <xf numFmtId="2" fontId="29" fillId="0" borderId="37" xfId="59" applyNumberFormat="1" applyFont="1" applyFill="1" applyBorder="1" applyAlignment="1">
      <alignment horizontal="center" vertical="top" wrapText="1"/>
      <protection/>
    </xf>
    <xf numFmtId="2" fontId="29" fillId="0" borderId="38" xfId="59" applyNumberFormat="1" applyFont="1" applyFill="1" applyBorder="1" applyAlignment="1">
      <alignment horizontal="center"/>
      <protection/>
    </xf>
    <xf numFmtId="2" fontId="29" fillId="0" borderId="39" xfId="59" applyNumberFormat="1" applyFont="1" applyFill="1" applyBorder="1" applyAlignment="1">
      <alignment horizontal="center"/>
      <protection/>
    </xf>
    <xf numFmtId="2" fontId="29" fillId="0" borderId="40" xfId="59" applyNumberFormat="1" applyFont="1" applyFill="1" applyBorder="1" applyAlignment="1">
      <alignment horizontal="center"/>
      <protection/>
    </xf>
    <xf numFmtId="49" fontId="92" fillId="0" borderId="41" xfId="58" applyNumberFormat="1" applyFont="1" applyFill="1" applyBorder="1" applyAlignment="1">
      <alignment horizontal="center" vertical="center" wrapText="1"/>
      <protection/>
    </xf>
    <xf numFmtId="49" fontId="92" fillId="0" borderId="22" xfId="58" applyNumberFormat="1" applyFont="1" applyFill="1" applyBorder="1" applyAlignment="1">
      <alignment horizontal="center" vertical="center" wrapText="1"/>
      <protection/>
    </xf>
    <xf numFmtId="49" fontId="92" fillId="0" borderId="37" xfId="58" applyNumberFormat="1" applyFont="1" applyFill="1" applyBorder="1" applyAlignment="1">
      <alignment horizontal="center" vertical="center" wrapText="1"/>
      <protection/>
    </xf>
    <xf numFmtId="49" fontId="92" fillId="0" borderId="23" xfId="58" applyNumberFormat="1" applyFont="1" applyFill="1" applyBorder="1" applyAlignment="1">
      <alignment horizontal="center" vertical="center" wrapText="1"/>
      <protection/>
    </xf>
    <xf numFmtId="2" fontId="27" fillId="0" borderId="38" xfId="59" applyNumberFormat="1" applyFont="1" applyFill="1" applyBorder="1" applyAlignment="1">
      <alignment horizontal="center" vertical="top" wrapText="1"/>
      <protection/>
    </xf>
    <xf numFmtId="2" fontId="27" fillId="0" borderId="39" xfId="59" applyNumberFormat="1" applyFont="1" applyFill="1" applyBorder="1" applyAlignment="1">
      <alignment horizontal="center" vertical="top" wrapText="1"/>
      <protection/>
    </xf>
    <xf numFmtId="2" fontId="27" fillId="0" borderId="40" xfId="59" applyNumberFormat="1" applyFont="1" applyFill="1" applyBorder="1" applyAlignment="1">
      <alignment horizontal="center" vertical="top" wrapText="1"/>
      <protection/>
    </xf>
    <xf numFmtId="2" fontId="29" fillId="0" borderId="38" xfId="59" applyNumberFormat="1" applyFont="1" applyFill="1" applyBorder="1" applyAlignment="1">
      <alignment horizontal="center" vertical="top" wrapText="1"/>
      <protection/>
    </xf>
    <xf numFmtId="2" fontId="29" fillId="0" borderId="39" xfId="59" applyNumberFormat="1" applyFont="1" applyFill="1" applyBorder="1" applyAlignment="1">
      <alignment horizontal="center" vertical="top" wrapText="1"/>
      <protection/>
    </xf>
    <xf numFmtId="2" fontId="29" fillId="0" borderId="40" xfId="59" applyNumberFormat="1" applyFont="1" applyFill="1" applyBorder="1" applyAlignment="1">
      <alignment horizontal="center" vertical="top" wrapText="1"/>
      <protection/>
    </xf>
    <xf numFmtId="3" fontId="29" fillId="0" borderId="42" xfId="59" applyNumberFormat="1" applyFont="1" applyFill="1" applyBorder="1" applyAlignment="1">
      <alignment horizontal="center" vertical="center" wrapText="1"/>
      <protection/>
    </xf>
    <xf numFmtId="3" fontId="29" fillId="0" borderId="43" xfId="59" applyNumberFormat="1" applyFont="1" applyFill="1" applyBorder="1" applyAlignment="1">
      <alignment horizontal="center" vertical="center" wrapText="1"/>
      <protection/>
    </xf>
    <xf numFmtId="3" fontId="29" fillId="0" borderId="44" xfId="5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93" fillId="0" borderId="45" xfId="0" applyFont="1" applyBorder="1" applyAlignment="1">
      <alignment horizontal="center" vertical="top" wrapText="1"/>
    </xf>
    <xf numFmtId="0" fontId="93" fillId="0" borderId="46" xfId="0" applyFont="1" applyBorder="1" applyAlignment="1">
      <alignment horizontal="center" vertical="top" wrapText="1"/>
    </xf>
    <xf numFmtId="0" fontId="93" fillId="0" borderId="47" xfId="0" applyFont="1" applyBorder="1" applyAlignment="1">
      <alignment horizontal="center" vertical="top" wrapText="1"/>
    </xf>
    <xf numFmtId="0" fontId="93" fillId="0" borderId="48" xfId="0" applyFont="1" applyBorder="1" applyAlignment="1">
      <alignment horizontal="center" vertical="top" wrapText="1"/>
    </xf>
    <xf numFmtId="0" fontId="34" fillId="0" borderId="49" xfId="0" applyFont="1" applyBorder="1" applyAlignment="1">
      <alignment horizontal="center" vertical="top" wrapText="1"/>
    </xf>
    <xf numFmtId="0" fontId="34" fillId="0" borderId="50" xfId="0" applyFont="1" applyBorder="1" applyAlignment="1">
      <alignment horizontal="center" vertical="top" wrapText="1"/>
    </xf>
    <xf numFmtId="0" fontId="34" fillId="0" borderId="51" xfId="0" applyFont="1" applyBorder="1" applyAlignment="1">
      <alignment horizontal="center" vertical="top" wrapText="1"/>
    </xf>
    <xf numFmtId="0" fontId="36" fillId="0" borderId="52" xfId="0" applyFont="1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XDO_METADATA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dxfs count="23"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YOTI~1.PAN\AppData\Local\Temp\notesC7A056\Dash_Board_Report%20Feb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me’s AUM "/>
      <sheetName val="Investment objective"/>
      <sheetName val="Portfolio Dis Ser2"/>
      <sheetName val="Portfolio disclosure"/>
      <sheetName val="Expense ratios"/>
      <sheetName val="Scheme’s past performance"/>
    </sheetNames>
    <sheetDataSet>
      <sheetData sheetId="0">
        <row r="1">
          <cell r="B1">
            <v>43890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52" bestFit="1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4.140625" style="0" bestFit="1" customWidth="1"/>
    <col min="6" max="6" width="16.421875" style="0" bestFit="1" customWidth="1"/>
    <col min="7" max="7" width="16.421875" style="10" bestFit="1" customWidth="1"/>
    <col min="8" max="8" width="9.140625" style="10" customWidth="1"/>
    <col min="9" max="9" width="11.421875" style="10" bestFit="1" customWidth="1"/>
    <col min="10" max="11" width="9.140625" style="10" customWidth="1"/>
    <col min="12" max="12" width="12.421875" style="10" customWidth="1"/>
    <col min="13" max="252" width="9.140625" style="10" customWidth="1"/>
  </cols>
  <sheetData>
    <row r="1" ht="15">
      <c r="A1" s="51"/>
    </row>
    <row r="2" spans="1:7" ht="15">
      <c r="A2" s="177" t="s">
        <v>104</v>
      </c>
      <c r="B2" s="177"/>
      <c r="C2" s="177"/>
      <c r="D2" s="177"/>
      <c r="E2" s="177"/>
      <c r="F2" s="177"/>
      <c r="G2" s="177"/>
    </row>
    <row r="3" spans="1:7" ht="15">
      <c r="A3" s="178" t="s">
        <v>102</v>
      </c>
      <c r="B3" s="178"/>
      <c r="C3" s="178"/>
      <c r="D3" s="178"/>
      <c r="E3" s="178"/>
      <c r="F3" s="178"/>
      <c r="G3" s="178"/>
    </row>
    <row r="4" spans="1:38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3"/>
      <c r="AH4" s="13"/>
      <c r="AI4" s="13"/>
      <c r="AJ4" s="13"/>
      <c r="AK4" s="13"/>
      <c r="AL4" s="13"/>
    </row>
    <row r="5" spans="1:38" ht="15.75" customHeight="1">
      <c r="A5" s="54"/>
      <c r="B5" s="26"/>
      <c r="C5" s="26"/>
      <c r="D5" s="26"/>
      <c r="E5" s="25"/>
      <c r="F5" s="27"/>
      <c r="G5" s="28"/>
      <c r="H5" s="11"/>
      <c r="I5" s="11"/>
      <c r="J5" s="11"/>
      <c r="K5" s="11"/>
      <c r="L5" s="12"/>
      <c r="M5" s="12"/>
      <c r="N5" s="12"/>
      <c r="O5" s="12"/>
      <c r="P5" s="11"/>
      <c r="Q5" s="11"/>
      <c r="R5" s="11"/>
      <c r="S5" s="11"/>
      <c r="T5" s="1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/>
      <c r="AH5" s="13"/>
      <c r="AI5" s="13"/>
      <c r="AJ5" s="13"/>
      <c r="AK5" s="13"/>
      <c r="AL5" s="13"/>
    </row>
    <row r="6" spans="1:38" ht="15.75" customHeight="1">
      <c r="A6" s="55"/>
      <c r="B6" s="37" t="s">
        <v>105</v>
      </c>
      <c r="C6" s="36"/>
      <c r="D6" s="36"/>
      <c r="E6" s="30"/>
      <c r="F6" s="30"/>
      <c r="G6" s="44"/>
      <c r="H6" s="11"/>
      <c r="I6" s="11"/>
      <c r="J6" s="11"/>
      <c r="K6" s="11"/>
      <c r="L6" s="12"/>
      <c r="M6" s="12"/>
      <c r="N6" s="12"/>
      <c r="O6" s="12"/>
      <c r="P6" s="11"/>
      <c r="Q6" s="11"/>
      <c r="R6" s="11"/>
      <c r="S6" s="11"/>
      <c r="T6" s="1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3"/>
      <c r="AH6" s="13"/>
      <c r="AI6" s="13"/>
      <c r="AJ6" s="13"/>
      <c r="AK6" s="13"/>
      <c r="AL6" s="13"/>
    </row>
    <row r="7" spans="1:38" ht="15.75" customHeight="1">
      <c r="A7" s="55">
        <v>1</v>
      </c>
      <c r="B7" s="29" t="s">
        <v>9</v>
      </c>
      <c r="C7" s="36" t="str">
        <f>VLOOKUP(D7,Rating!$A$2:$B$36,2,0)</f>
        <v>ICRA B+(SO)-</v>
      </c>
      <c r="D7" s="36" t="s">
        <v>55</v>
      </c>
      <c r="E7" s="30">
        <v>547</v>
      </c>
      <c r="F7" s="30">
        <v>6941.2754408</v>
      </c>
      <c r="G7" s="49">
        <v>0.1686502872483052</v>
      </c>
      <c r="H7" s="11"/>
      <c r="I7" s="11"/>
      <c r="J7" s="11"/>
      <c r="K7" s="11"/>
      <c r="L7" s="12"/>
      <c r="M7" s="12"/>
      <c r="N7" s="12"/>
      <c r="O7" s="12"/>
      <c r="P7" s="11"/>
      <c r="Q7" s="11"/>
      <c r="R7" s="11"/>
      <c r="S7" s="11"/>
      <c r="T7" s="1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3"/>
      <c r="AI7" s="13"/>
      <c r="AJ7" s="13"/>
      <c r="AK7" s="13"/>
      <c r="AL7" s="13"/>
    </row>
    <row r="8" spans="1:38" ht="15.75" customHeight="1">
      <c r="A8" s="55">
        <v>2</v>
      </c>
      <c r="B8" s="29" t="s">
        <v>12</v>
      </c>
      <c r="C8" s="36" t="str">
        <f>VLOOKUP(D8,Rating!$A$2:$B$36,2,0)</f>
        <v>ICRA D</v>
      </c>
      <c r="D8" s="36" t="s">
        <v>57</v>
      </c>
      <c r="E8" s="30">
        <v>200</v>
      </c>
      <c r="F8" s="30">
        <v>2532.116857</v>
      </c>
      <c r="G8" s="49">
        <v>0.06152215668740384</v>
      </c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3"/>
      <c r="AH8" s="13"/>
      <c r="AI8" s="13"/>
      <c r="AJ8" s="13"/>
      <c r="AK8" s="13"/>
      <c r="AL8" s="13"/>
    </row>
    <row r="9" spans="1:38" ht="15.75" customHeight="1">
      <c r="A9" s="55">
        <v>3</v>
      </c>
      <c r="B9" s="29" t="s">
        <v>90</v>
      </c>
      <c r="C9" s="36" t="str">
        <f>VLOOKUP(D9,Rating!$A$2:$B$36,2,0)</f>
        <v>IND A+</v>
      </c>
      <c r="D9" s="36" t="s">
        <v>97</v>
      </c>
      <c r="E9" s="30">
        <v>100</v>
      </c>
      <c r="F9" s="30">
        <v>1023.4969342</v>
      </c>
      <c r="G9" s="49">
        <v>0.02486762748759263</v>
      </c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3"/>
      <c r="AH9" s="13"/>
      <c r="AI9" s="13"/>
      <c r="AJ9" s="13"/>
      <c r="AK9" s="13"/>
      <c r="AL9" s="13"/>
    </row>
    <row r="10" spans="1:38" ht="15.75" customHeight="1">
      <c r="A10" s="55">
        <v>4</v>
      </c>
      <c r="B10" s="29" t="s">
        <v>17</v>
      </c>
      <c r="C10" s="36" t="str">
        <f>VLOOKUP(D10,Rating!$A$2:$B$36,2,0)</f>
        <v>ICRA BBB+</v>
      </c>
      <c r="D10" s="36" t="s">
        <v>58</v>
      </c>
      <c r="E10" s="30">
        <v>117143</v>
      </c>
      <c r="F10" s="30">
        <v>622.2978496999999</v>
      </c>
      <c r="G10" s="49">
        <v>0.015119802117204529</v>
      </c>
      <c r="H10" s="11"/>
      <c r="I10" s="11"/>
      <c r="J10" s="11"/>
      <c r="K10" s="11"/>
      <c r="L10" s="12"/>
      <c r="M10" s="12"/>
      <c r="N10" s="12"/>
      <c r="O10" s="12"/>
      <c r="P10" s="11"/>
      <c r="Q10" s="11"/>
      <c r="R10" s="11"/>
      <c r="S10" s="11"/>
      <c r="T10" s="1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"/>
      <c r="AH10" s="13"/>
      <c r="AI10" s="13"/>
      <c r="AJ10" s="13"/>
      <c r="AK10" s="13"/>
      <c r="AL10" s="13"/>
    </row>
    <row r="11" spans="1:7" ht="15">
      <c r="A11" s="55"/>
      <c r="B11" s="29"/>
      <c r="C11" s="29"/>
      <c r="D11" s="29"/>
      <c r="E11" s="29"/>
      <c r="F11" s="29"/>
      <c r="G11" s="63"/>
    </row>
    <row r="12" spans="1:7" ht="15">
      <c r="A12" s="55"/>
      <c r="B12" s="37" t="s">
        <v>59</v>
      </c>
      <c r="C12" s="29"/>
      <c r="D12" s="29"/>
      <c r="E12" s="29"/>
      <c r="F12" s="29"/>
      <c r="G12" s="63"/>
    </row>
    <row r="13" spans="1:7" ht="15">
      <c r="A13" s="55">
        <v>5</v>
      </c>
      <c r="B13" s="29" t="s">
        <v>6</v>
      </c>
      <c r="C13" s="36" t="str">
        <f>VLOOKUP(D13,Rating!$A$2:$B$36,2,0)</f>
        <v>CARE A</v>
      </c>
      <c r="D13" s="36" t="s">
        <v>61</v>
      </c>
      <c r="E13" s="30">
        <v>580</v>
      </c>
      <c r="F13" s="30">
        <v>5848.162185800001</v>
      </c>
      <c r="G13" s="49">
        <v>0.14209121089080043</v>
      </c>
    </row>
    <row r="14" spans="1:8" ht="15">
      <c r="A14" s="55">
        <v>6</v>
      </c>
      <c r="B14" s="29" t="s">
        <v>8</v>
      </c>
      <c r="C14" s="36" t="str">
        <f>VLOOKUP(D14,Rating!$A$2:$B$36,2,0)</f>
        <v>Unrated</v>
      </c>
      <c r="D14" s="36" t="s">
        <v>60</v>
      </c>
      <c r="E14" s="30">
        <v>578</v>
      </c>
      <c r="F14" s="30">
        <v>5780</v>
      </c>
      <c r="G14" s="49">
        <v>0.14043509274469246</v>
      </c>
      <c r="H14" s="62"/>
    </row>
    <row r="15" spans="1:7" ht="15">
      <c r="A15" s="55">
        <v>7</v>
      </c>
      <c r="B15" s="29" t="s">
        <v>10</v>
      </c>
      <c r="C15" s="36" t="str">
        <f>VLOOKUP(D15,Rating!$A$2:$B$36,2,0)</f>
        <v>Unrated</v>
      </c>
      <c r="D15" s="36" t="s">
        <v>63</v>
      </c>
      <c r="E15" s="30">
        <v>266000</v>
      </c>
      <c r="F15" s="30">
        <v>2690.7084645</v>
      </c>
      <c r="G15" s="49">
        <v>0.06537541397248901</v>
      </c>
    </row>
    <row r="16" spans="1:7" ht="15">
      <c r="A16" s="55">
        <v>8</v>
      </c>
      <c r="B16" s="29" t="s">
        <v>10</v>
      </c>
      <c r="C16" s="36" t="str">
        <f>VLOOKUP(D16,Rating!$A$2:$B$36,2,0)</f>
        <v>Unrated</v>
      </c>
      <c r="D16" s="36" t="s">
        <v>64</v>
      </c>
      <c r="E16" s="30">
        <v>245000</v>
      </c>
      <c r="F16" s="30">
        <v>2478.2841121</v>
      </c>
      <c r="G16" s="49">
        <v>0.060214197081394694</v>
      </c>
    </row>
    <row r="17" spans="1:7" ht="15">
      <c r="A17" s="55">
        <v>9</v>
      </c>
      <c r="B17" s="29" t="s">
        <v>11</v>
      </c>
      <c r="C17" s="36" t="str">
        <f>VLOOKUP(D17,Rating!$A$2:$B$36,2,0)</f>
        <v>Unrated</v>
      </c>
      <c r="D17" s="36" t="s">
        <v>62</v>
      </c>
      <c r="E17" s="30">
        <v>340</v>
      </c>
      <c r="F17" s="30">
        <v>2125</v>
      </c>
      <c r="G17" s="49">
        <v>0.05163054880319576</v>
      </c>
    </row>
    <row r="18" spans="1:7" ht="15">
      <c r="A18" s="55">
        <v>10</v>
      </c>
      <c r="B18" s="29" t="s">
        <v>14</v>
      </c>
      <c r="C18" s="36" t="str">
        <f>VLOOKUP(D18,Rating!$A$2:$B$36,2,0)</f>
        <v>Unrated</v>
      </c>
      <c r="D18" s="36" t="s">
        <v>65</v>
      </c>
      <c r="E18" s="30">
        <v>150</v>
      </c>
      <c r="F18" s="30">
        <v>1358.274635</v>
      </c>
      <c r="G18" s="49">
        <v>0.03300163050847548</v>
      </c>
    </row>
    <row r="19" spans="1:7" ht="15">
      <c r="A19" s="55">
        <v>11</v>
      </c>
      <c r="B19" s="29" t="s">
        <v>15</v>
      </c>
      <c r="C19" s="36" t="str">
        <f>VLOOKUP(D19,Rating!$A$2:$B$36,2,0)</f>
        <v>ICRA BBB / Care BB+</v>
      </c>
      <c r="D19" s="36" t="s">
        <v>66</v>
      </c>
      <c r="E19" s="30">
        <v>113</v>
      </c>
      <c r="F19" s="30">
        <v>571.0436475</v>
      </c>
      <c r="G19" s="49">
        <v>0.013874492664001726</v>
      </c>
    </row>
    <row r="20" spans="1:7" ht="15">
      <c r="A20" s="55">
        <v>12</v>
      </c>
      <c r="B20" s="29" t="s">
        <v>6</v>
      </c>
      <c r="C20" s="36" t="str">
        <f>VLOOKUP(D20,Rating!$A$2:$B$36,2,0)</f>
        <v>CARE A</v>
      </c>
      <c r="D20" s="36" t="s">
        <v>67</v>
      </c>
      <c r="E20" s="30">
        <v>35</v>
      </c>
      <c r="F20" s="30">
        <v>352.9063388</v>
      </c>
      <c r="G20" s="49">
        <v>0.008574469622762605</v>
      </c>
    </row>
    <row r="21" spans="1:7" ht="15">
      <c r="A21" s="55">
        <v>13</v>
      </c>
      <c r="B21" s="29" t="s">
        <v>18</v>
      </c>
      <c r="C21" s="36" t="str">
        <f>VLOOKUP(D21,Rating!$A$2:$B$36,2,0)</f>
        <v>IND AA-</v>
      </c>
      <c r="D21" s="36" t="s">
        <v>68</v>
      </c>
      <c r="E21" s="30">
        <v>25396</v>
      </c>
      <c r="F21" s="30">
        <v>256.0786526</v>
      </c>
      <c r="G21" s="49">
        <v>0.006221873586127488</v>
      </c>
    </row>
    <row r="22" spans="1:7" ht="15">
      <c r="A22" s="55">
        <v>14</v>
      </c>
      <c r="B22" s="29" t="s">
        <v>6</v>
      </c>
      <c r="C22" s="36" t="str">
        <f>VLOOKUP(D22,Rating!$A$2:$B$36,2,0)</f>
        <v>CARE A</v>
      </c>
      <c r="D22" s="36" t="s">
        <v>69</v>
      </c>
      <c r="E22" s="30">
        <v>25</v>
      </c>
      <c r="F22" s="30">
        <v>252.0759563</v>
      </c>
      <c r="G22" s="49">
        <v>0.006124621159463243</v>
      </c>
    </row>
    <row r="23" spans="1:7" ht="15">
      <c r="A23" s="55">
        <v>15</v>
      </c>
      <c r="B23" s="29" t="s">
        <v>19</v>
      </c>
      <c r="C23" s="36" t="str">
        <f>VLOOKUP(D23,Rating!$A$2:$B$36,2,0)</f>
        <v>CARE A- (SO)</v>
      </c>
      <c r="D23" s="36" t="s">
        <v>71</v>
      </c>
      <c r="E23" s="30">
        <v>20</v>
      </c>
      <c r="F23" s="30">
        <v>201.7558904</v>
      </c>
      <c r="G23" s="49">
        <v>0.004902008162649136</v>
      </c>
    </row>
    <row r="24" spans="1:7" ht="15">
      <c r="A24" s="55">
        <v>16</v>
      </c>
      <c r="B24" s="29" t="s">
        <v>14</v>
      </c>
      <c r="C24" s="36" t="str">
        <f>VLOOKUP(D24,Rating!$A$2:$B$36,2,0)</f>
        <v>Unrated</v>
      </c>
      <c r="D24" s="36" t="s">
        <v>70</v>
      </c>
      <c r="E24" s="30">
        <v>20</v>
      </c>
      <c r="F24" s="30">
        <v>180.8613194</v>
      </c>
      <c r="G24" s="49">
        <v>0.004394338436655094</v>
      </c>
    </row>
    <row r="25" spans="1:7" ht="15">
      <c r="A25" s="55">
        <v>17</v>
      </c>
      <c r="B25" s="29" t="s">
        <v>6</v>
      </c>
      <c r="C25" s="36" t="str">
        <f>VLOOKUP(D25,Rating!$A$2:$B$36,2,0)</f>
        <v>CARE A</v>
      </c>
      <c r="D25" s="36" t="s">
        <v>72</v>
      </c>
      <c r="E25" s="30">
        <v>16</v>
      </c>
      <c r="F25" s="30">
        <v>161.328612</v>
      </c>
      <c r="G25" s="49">
        <v>0.00391975754127898</v>
      </c>
    </row>
    <row r="26" spans="1:8" ht="15">
      <c r="A26" s="56"/>
      <c r="B26" s="40" t="s">
        <v>21</v>
      </c>
      <c r="C26" s="32"/>
      <c r="D26" s="32"/>
      <c r="E26" s="33"/>
      <c r="F26" s="64">
        <v>33375.6668961</v>
      </c>
      <c r="G26" s="49">
        <v>0.8109195287144924</v>
      </c>
      <c r="H26" s="60"/>
    </row>
    <row r="27" spans="1:7" ht="15.75" customHeight="1">
      <c r="A27" s="54"/>
      <c r="B27" s="37" t="s">
        <v>22</v>
      </c>
      <c r="C27" s="26"/>
      <c r="D27" s="26"/>
      <c r="E27" s="65"/>
      <c r="F27" s="66"/>
      <c r="G27" s="67"/>
    </row>
    <row r="28" spans="1:7" ht="15">
      <c r="A28" s="55"/>
      <c r="B28" s="29" t="s">
        <v>22</v>
      </c>
      <c r="C28" s="36"/>
      <c r="D28" s="36"/>
      <c r="E28" s="30">
        <v>77991.88832</v>
      </c>
      <c r="F28" s="30">
        <v>7797.0793719</v>
      </c>
      <c r="G28" s="49">
        <v>0.18944352330977596</v>
      </c>
    </row>
    <row r="29" spans="1:7" ht="15">
      <c r="A29" s="56"/>
      <c r="B29" s="40" t="s">
        <v>21</v>
      </c>
      <c r="C29" s="32"/>
      <c r="D29" s="32"/>
      <c r="E29" s="33"/>
      <c r="F29" s="30">
        <v>7797.0793719</v>
      </c>
      <c r="G29" s="49">
        <v>0.18944352330977596</v>
      </c>
    </row>
    <row r="30" spans="1:7" ht="15">
      <c r="A30" s="56"/>
      <c r="B30" s="42" t="s">
        <v>23</v>
      </c>
      <c r="C30" s="32"/>
      <c r="D30" s="32"/>
      <c r="E30" s="33"/>
      <c r="F30" s="34"/>
      <c r="G30" s="50"/>
    </row>
    <row r="31" spans="1:7" ht="15">
      <c r="A31" s="56"/>
      <c r="B31" s="42" t="s">
        <v>24</v>
      </c>
      <c r="C31" s="32"/>
      <c r="D31" s="32"/>
      <c r="E31" s="33"/>
      <c r="F31" s="30">
        <v>-14.942424000000756</v>
      </c>
      <c r="G31" s="49">
        <v>-0.0003630520242682741</v>
      </c>
    </row>
    <row r="32" spans="1:7" ht="15">
      <c r="A32" s="56"/>
      <c r="B32" s="42" t="s">
        <v>21</v>
      </c>
      <c r="C32" s="32"/>
      <c r="D32" s="32"/>
      <c r="E32" s="33"/>
      <c r="F32" s="30">
        <v>-14.942424000000756</v>
      </c>
      <c r="G32" s="49">
        <v>-0.0003630520242682741</v>
      </c>
    </row>
    <row r="33" spans="1:34" ht="15">
      <c r="A33" s="57"/>
      <c r="B33" s="41" t="s">
        <v>25</v>
      </c>
      <c r="C33" s="39"/>
      <c r="D33" s="39"/>
      <c r="E33" s="39"/>
      <c r="F33" s="43">
        <v>41157.803844</v>
      </c>
      <c r="G33" s="59" t="s">
        <v>26</v>
      </c>
      <c r="AB33" s="9"/>
      <c r="AC33" s="9"/>
      <c r="AD33" s="9"/>
      <c r="AE33" s="9"/>
      <c r="AF33" s="9"/>
      <c r="AG33" s="9"/>
      <c r="AH33" s="9"/>
    </row>
    <row r="34" spans="1:34" ht="15">
      <c r="A34" s="58"/>
      <c r="B34" s="14"/>
      <c r="C34" s="14"/>
      <c r="D34" s="14"/>
      <c r="E34" s="14"/>
      <c r="F34" s="16"/>
      <c r="AB34" s="9"/>
      <c r="AC34" s="9"/>
      <c r="AD34" s="9"/>
      <c r="AE34" s="9"/>
      <c r="AF34" s="9"/>
      <c r="AG34" s="9"/>
      <c r="AH34" s="9"/>
    </row>
    <row r="35" spans="1:34" ht="15">
      <c r="A35" s="58"/>
      <c r="B35" s="14"/>
      <c r="C35" s="14"/>
      <c r="D35" s="14"/>
      <c r="E35" s="14"/>
      <c r="F35" s="61"/>
      <c r="AB35" s="9"/>
      <c r="AC35" s="9"/>
      <c r="AD35" s="9"/>
      <c r="AE35" s="9"/>
      <c r="AF35" s="9"/>
      <c r="AG35" s="9"/>
      <c r="AH35" s="9"/>
    </row>
    <row r="36" spans="1:6" ht="15">
      <c r="A36" s="58"/>
      <c r="B36" s="14"/>
      <c r="C36" s="15"/>
      <c r="D36" s="15"/>
      <c r="E36" s="14"/>
      <c r="F36" s="61"/>
    </row>
    <row r="37" spans="1:6" ht="15">
      <c r="A37" s="58"/>
      <c r="B37" s="14"/>
      <c r="C37" s="14"/>
      <c r="D37" s="14"/>
      <c r="E37" s="14"/>
      <c r="F37" s="14"/>
    </row>
  </sheetData>
  <sheetProtection/>
  <mergeCells count="2">
    <mergeCell ref="A2:G2"/>
    <mergeCell ref="A3:G3"/>
  </mergeCells>
  <conditionalFormatting sqref="H4:H10">
    <cfRule type="cellIs" priority="2" dxfId="21" operator="lessThan" stopIfTrue="1">
      <formula>0</formula>
    </cfRule>
  </conditionalFormatting>
  <conditionalFormatting sqref="C26:E26 C29:E32 F30">
    <cfRule type="cellIs" priority="3" dxfId="22" operator="lessThan" stopIfTrue="1">
      <formula>0</formula>
    </cfRule>
  </conditionalFormatting>
  <conditionalFormatting sqref="G30">
    <cfRule type="cellIs" priority="4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1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.9921875" style="82" customWidth="1"/>
    <col min="2" max="2" width="7.57421875" style="82" customWidth="1"/>
    <col min="3" max="3" width="61.28125" style="82" customWidth="1"/>
    <col min="4" max="4" width="16.421875" style="82" customWidth="1"/>
    <col min="5" max="5" width="15.7109375" style="86" customWidth="1"/>
    <col min="6" max="6" width="16.8515625" style="82" customWidth="1"/>
    <col min="7" max="7" width="15.8515625" style="82" customWidth="1"/>
    <col min="8" max="16384" width="9.140625" style="82" customWidth="1"/>
  </cols>
  <sheetData>
    <row r="4" spans="2:7" ht="30.75" customHeight="1">
      <c r="B4" s="182" t="s">
        <v>126</v>
      </c>
      <c r="C4" s="182"/>
      <c r="D4" s="182"/>
      <c r="E4" s="182"/>
      <c r="F4" s="182"/>
      <c r="G4" s="182"/>
    </row>
    <row r="5" spans="2:7" ht="15.75" customHeight="1">
      <c r="B5" s="183" t="s">
        <v>127</v>
      </c>
      <c r="C5" s="183"/>
      <c r="D5" s="183"/>
      <c r="E5" s="183"/>
      <c r="F5" s="183"/>
      <c r="G5" s="183"/>
    </row>
    <row r="6" spans="2:7" ht="15.75" hidden="1">
      <c r="B6" s="83"/>
      <c r="C6" s="83"/>
      <c r="D6" s="83"/>
      <c r="E6" s="83"/>
      <c r="F6" s="83"/>
      <c r="G6" s="83"/>
    </row>
    <row r="7" spans="2:7" s="84" customFormat="1" ht="15.75" customHeight="1" hidden="1">
      <c r="B7" s="179" t="s">
        <v>137</v>
      </c>
      <c r="C7" s="179"/>
      <c r="D7" s="179"/>
      <c r="E7" s="179"/>
      <c r="F7" s="179"/>
      <c r="G7" s="179"/>
    </row>
    <row r="8" spans="2:7" s="84" customFormat="1" ht="15.75" hidden="1">
      <c r="B8" s="180" t="s">
        <v>73</v>
      </c>
      <c r="C8" s="181" t="s">
        <v>128</v>
      </c>
      <c r="D8" s="181" t="s">
        <v>0</v>
      </c>
      <c r="E8" s="181" t="s">
        <v>3</v>
      </c>
      <c r="F8" s="85" t="s">
        <v>129</v>
      </c>
      <c r="G8" s="184" t="s">
        <v>130</v>
      </c>
    </row>
    <row r="9" spans="2:7" ht="15.75" hidden="1">
      <c r="B9" s="180"/>
      <c r="C9" s="181"/>
      <c r="D9" s="181"/>
      <c r="E9" s="181"/>
      <c r="F9" s="85" t="s">
        <v>131</v>
      </c>
      <c r="G9" s="184"/>
    </row>
    <row r="10" spans="3:7" ht="15.75" hidden="1">
      <c r="C10" s="89" t="s">
        <v>132</v>
      </c>
      <c r="F10" s="87"/>
      <c r="G10" s="88"/>
    </row>
    <row r="11" spans="2:7" ht="15.75" hidden="1">
      <c r="B11" s="82">
        <v>1</v>
      </c>
      <c r="C11" s="82" t="s">
        <v>138</v>
      </c>
      <c r="D11" s="82" t="s">
        <v>57</v>
      </c>
      <c r="E11" s="86">
        <v>0</v>
      </c>
      <c r="F11" s="99">
        <v>0</v>
      </c>
      <c r="G11" s="99">
        <v>0</v>
      </c>
    </row>
    <row r="12" spans="6:7" ht="15.75" hidden="1">
      <c r="F12" s="87"/>
      <c r="G12" s="88"/>
    </row>
    <row r="13" spans="3:7" ht="15.75" hidden="1">
      <c r="C13" s="89" t="s">
        <v>133</v>
      </c>
      <c r="F13" s="87"/>
      <c r="G13" s="88"/>
    </row>
    <row r="14" spans="2:7" ht="15.75" hidden="1">
      <c r="B14" s="82">
        <v>2</v>
      </c>
      <c r="C14" s="82" t="s">
        <v>139</v>
      </c>
      <c r="D14" s="82" t="s">
        <v>66</v>
      </c>
      <c r="E14" s="86">
        <v>0</v>
      </c>
      <c r="F14" s="87">
        <v>0</v>
      </c>
      <c r="G14" s="88">
        <v>0</v>
      </c>
    </row>
    <row r="15" spans="2:7" ht="15.75" hidden="1">
      <c r="B15" s="82">
        <v>3</v>
      </c>
      <c r="C15" s="82" t="s">
        <v>140</v>
      </c>
      <c r="D15" s="82" t="s">
        <v>63</v>
      </c>
      <c r="E15" s="86">
        <v>0</v>
      </c>
      <c r="F15" s="87">
        <v>0</v>
      </c>
      <c r="G15" s="88">
        <v>0</v>
      </c>
    </row>
    <row r="16" spans="2:7" ht="15.75" hidden="1">
      <c r="B16" s="82">
        <v>4</v>
      </c>
      <c r="C16" s="82" t="s">
        <v>141</v>
      </c>
      <c r="D16" s="82" t="s">
        <v>62</v>
      </c>
      <c r="E16" s="86">
        <v>0</v>
      </c>
      <c r="F16" s="87">
        <v>0</v>
      </c>
      <c r="G16" s="88">
        <v>0</v>
      </c>
    </row>
    <row r="17" spans="2:7" ht="15.75" hidden="1">
      <c r="B17" s="82">
        <v>5</v>
      </c>
      <c r="C17" s="82" t="s">
        <v>142</v>
      </c>
      <c r="D17" s="82" t="s">
        <v>72</v>
      </c>
      <c r="E17" s="86">
        <v>0</v>
      </c>
      <c r="F17" s="87">
        <v>0</v>
      </c>
      <c r="G17" s="88">
        <v>0</v>
      </c>
    </row>
    <row r="18" spans="2:7" ht="15.75" hidden="1">
      <c r="B18" s="82">
        <v>6</v>
      </c>
      <c r="C18" s="82" t="s">
        <v>142</v>
      </c>
      <c r="D18" s="82" t="s">
        <v>61</v>
      </c>
      <c r="E18" s="86">
        <v>0</v>
      </c>
      <c r="F18" s="87">
        <v>0</v>
      </c>
      <c r="G18" s="88">
        <v>0</v>
      </c>
    </row>
    <row r="19" spans="1:7" s="84" customFormat="1" ht="15.75" hidden="1">
      <c r="A19" s="84" t="s">
        <v>134</v>
      </c>
      <c r="C19" s="90" t="s">
        <v>21</v>
      </c>
      <c r="D19" s="90"/>
      <c r="E19" s="90"/>
      <c r="F19" s="91">
        <v>0</v>
      </c>
      <c r="G19" s="92">
        <v>0</v>
      </c>
    </row>
    <row r="20" spans="1:7" ht="15.75" hidden="1">
      <c r="A20" s="82" t="s">
        <v>135</v>
      </c>
      <c r="C20" s="82" t="s">
        <v>143</v>
      </c>
      <c r="D20" s="93"/>
      <c r="F20" s="87">
        <v>3.4999999997671692E-06</v>
      </c>
      <c r="G20" s="88">
        <v>1</v>
      </c>
    </row>
    <row r="21" spans="3:7" s="84" customFormat="1" ht="15.75" hidden="1">
      <c r="C21" s="90" t="s">
        <v>21</v>
      </c>
      <c r="D21" s="90"/>
      <c r="E21" s="90"/>
      <c r="F21" s="91">
        <v>3.4999999997671692E-06</v>
      </c>
      <c r="G21" s="94">
        <v>1</v>
      </c>
    </row>
    <row r="22" ht="15.75">
      <c r="C22" s="98"/>
    </row>
    <row r="23" spans="2:7" ht="15.75">
      <c r="B23" s="179" t="s">
        <v>104</v>
      </c>
      <c r="C23" s="179"/>
      <c r="D23" s="179"/>
      <c r="E23" s="179"/>
      <c r="F23" s="179"/>
      <c r="G23" s="179"/>
    </row>
    <row r="24" spans="2:7" ht="15.75">
      <c r="B24" s="180" t="s">
        <v>73</v>
      </c>
      <c r="C24" s="180" t="s">
        <v>128</v>
      </c>
      <c r="D24" s="181" t="s">
        <v>0</v>
      </c>
      <c r="E24" s="180" t="s">
        <v>3</v>
      </c>
      <c r="F24" s="85" t="s">
        <v>129</v>
      </c>
      <c r="G24" s="180" t="s">
        <v>130</v>
      </c>
    </row>
    <row r="25" spans="2:7" ht="15.75">
      <c r="B25" s="180"/>
      <c r="C25" s="180"/>
      <c r="D25" s="181"/>
      <c r="E25" s="180"/>
      <c r="F25" s="85" t="s">
        <v>131</v>
      </c>
      <c r="G25" s="180"/>
    </row>
    <row r="26" spans="3:7" ht="15.75">
      <c r="C26" s="82" t="s">
        <v>132</v>
      </c>
      <c r="E26" s="82"/>
      <c r="F26" s="87"/>
      <c r="G26" s="88"/>
    </row>
    <row r="27" spans="2:7" s="89" customFormat="1" ht="15.75">
      <c r="B27" s="82">
        <v>1</v>
      </c>
      <c r="C27" s="82" t="s">
        <v>9</v>
      </c>
      <c r="D27" s="82" t="s">
        <v>55</v>
      </c>
      <c r="E27" s="100">
        <v>547</v>
      </c>
      <c r="F27" s="87">
        <v>6941.2754408</v>
      </c>
      <c r="G27" s="88">
        <f>F27/$F$47</f>
        <v>0.1686502872483052</v>
      </c>
    </row>
    <row r="28" spans="2:7" s="89" customFormat="1" ht="15.75">
      <c r="B28" s="82">
        <v>2</v>
      </c>
      <c r="C28" s="82" t="s">
        <v>12</v>
      </c>
      <c r="D28" s="82" t="s">
        <v>57</v>
      </c>
      <c r="E28" s="100">
        <v>200</v>
      </c>
      <c r="F28" s="87">
        <v>2532.116857</v>
      </c>
      <c r="G28" s="88">
        <f>F28/$F$47</f>
        <v>0.06152215668740384</v>
      </c>
    </row>
    <row r="29" spans="2:7" s="89" customFormat="1" ht="15.75">
      <c r="B29" s="82">
        <v>3</v>
      </c>
      <c r="C29" s="82" t="s">
        <v>90</v>
      </c>
      <c r="D29" s="82" t="s">
        <v>97</v>
      </c>
      <c r="E29" s="100">
        <v>100</v>
      </c>
      <c r="F29" s="101">
        <v>1023.4969342</v>
      </c>
      <c r="G29" s="88">
        <f>F29/$F$47</f>
        <v>0.02486762748759263</v>
      </c>
    </row>
    <row r="30" spans="2:7" s="89" customFormat="1" ht="15.75">
      <c r="B30" s="82">
        <v>4</v>
      </c>
      <c r="C30" s="82" t="s">
        <v>17</v>
      </c>
      <c r="D30" s="82" t="s">
        <v>58</v>
      </c>
      <c r="E30" s="100">
        <v>117143</v>
      </c>
      <c r="F30" s="87">
        <v>622.2978496999999</v>
      </c>
      <c r="G30" s="88">
        <f>F30/$F$47</f>
        <v>0.015119802117204529</v>
      </c>
    </row>
    <row r="31" spans="3:7" ht="15.75">
      <c r="C31" s="82" t="s">
        <v>133</v>
      </c>
      <c r="E31" s="100"/>
      <c r="F31" s="87"/>
      <c r="G31" s="88"/>
    </row>
    <row r="32" spans="2:7" s="89" customFormat="1" ht="15.75">
      <c r="B32" s="82">
        <v>5</v>
      </c>
      <c r="C32" s="82" t="s">
        <v>6</v>
      </c>
      <c r="D32" s="82" t="s">
        <v>61</v>
      </c>
      <c r="E32" s="100">
        <v>580</v>
      </c>
      <c r="F32" s="86">
        <v>5848.162185800001</v>
      </c>
      <c r="G32" s="88">
        <f aca="true" t="shared" si="0" ref="G32:G46">F32/$F$47</f>
        <v>0.14209121089080043</v>
      </c>
    </row>
    <row r="33" spans="2:7" s="89" customFormat="1" ht="15.75">
      <c r="B33" s="82">
        <v>6</v>
      </c>
      <c r="C33" s="82" t="s">
        <v>8</v>
      </c>
      <c r="D33" s="82" t="s">
        <v>60</v>
      </c>
      <c r="E33" s="100">
        <v>578</v>
      </c>
      <c r="F33" s="87">
        <v>5780</v>
      </c>
      <c r="G33" s="88">
        <f t="shared" si="0"/>
        <v>0.14043509274469246</v>
      </c>
    </row>
    <row r="34" spans="2:7" s="89" customFormat="1" ht="15.75">
      <c r="B34" s="82">
        <v>7</v>
      </c>
      <c r="C34" s="82" t="s">
        <v>10</v>
      </c>
      <c r="D34" s="102" t="s">
        <v>63</v>
      </c>
      <c r="E34" s="100">
        <v>266000</v>
      </c>
      <c r="F34" s="87">
        <v>2690.7084645</v>
      </c>
      <c r="G34" s="88">
        <f t="shared" si="0"/>
        <v>0.06537541397248901</v>
      </c>
    </row>
    <row r="35" spans="2:7" s="89" customFormat="1" ht="15.75">
      <c r="B35" s="82">
        <v>8</v>
      </c>
      <c r="C35" s="82" t="s">
        <v>10</v>
      </c>
      <c r="D35" s="82" t="s">
        <v>64</v>
      </c>
      <c r="E35" s="100">
        <v>245000</v>
      </c>
      <c r="F35" s="87">
        <v>2478.2841121</v>
      </c>
      <c r="G35" s="88">
        <f t="shared" si="0"/>
        <v>0.060214197081394694</v>
      </c>
    </row>
    <row r="36" spans="2:7" s="89" customFormat="1" ht="15.75">
      <c r="B36" s="82">
        <v>9</v>
      </c>
      <c r="C36" s="82" t="s">
        <v>11</v>
      </c>
      <c r="D36" s="82" t="s">
        <v>62</v>
      </c>
      <c r="E36" s="100">
        <v>340</v>
      </c>
      <c r="F36" s="87">
        <v>2125</v>
      </c>
      <c r="G36" s="88">
        <f t="shared" si="0"/>
        <v>0.05163054880319576</v>
      </c>
    </row>
    <row r="37" spans="2:7" s="89" customFormat="1" ht="15.75">
      <c r="B37" s="82">
        <v>10</v>
      </c>
      <c r="C37" s="82" t="s">
        <v>14</v>
      </c>
      <c r="D37" s="82" t="s">
        <v>65</v>
      </c>
      <c r="E37" s="100">
        <v>150</v>
      </c>
      <c r="F37" s="87">
        <v>1358.274635</v>
      </c>
      <c r="G37" s="88">
        <f t="shared" si="0"/>
        <v>0.03300163050847548</v>
      </c>
    </row>
    <row r="38" spans="2:7" s="89" customFormat="1" ht="15.75">
      <c r="B38" s="82">
        <v>11</v>
      </c>
      <c r="C38" s="82" t="s">
        <v>15</v>
      </c>
      <c r="D38" s="82" t="s">
        <v>66</v>
      </c>
      <c r="E38" s="100">
        <v>113</v>
      </c>
      <c r="F38" s="87">
        <v>571.0436475</v>
      </c>
      <c r="G38" s="88">
        <f t="shared" si="0"/>
        <v>0.013874492664001726</v>
      </c>
    </row>
    <row r="39" spans="2:7" s="89" customFormat="1" ht="15.75">
      <c r="B39" s="82">
        <v>12</v>
      </c>
      <c r="C39" s="82" t="s">
        <v>6</v>
      </c>
      <c r="D39" s="82" t="s">
        <v>67</v>
      </c>
      <c r="E39" s="100">
        <v>35</v>
      </c>
      <c r="F39" s="87">
        <v>352.9063388</v>
      </c>
      <c r="G39" s="88">
        <f t="shared" si="0"/>
        <v>0.008574469622762605</v>
      </c>
    </row>
    <row r="40" spans="2:7" s="89" customFormat="1" ht="15.75">
      <c r="B40" s="82">
        <v>13</v>
      </c>
      <c r="C40" s="82" t="s">
        <v>18</v>
      </c>
      <c r="D40" s="82" t="s">
        <v>68</v>
      </c>
      <c r="E40" s="100">
        <v>25396</v>
      </c>
      <c r="F40" s="87">
        <v>256.0786526</v>
      </c>
      <c r="G40" s="88">
        <f t="shared" si="0"/>
        <v>0.006221873586127488</v>
      </c>
    </row>
    <row r="41" spans="1:7" s="89" customFormat="1" ht="15.75">
      <c r="A41" s="95"/>
      <c r="B41" s="82">
        <v>14</v>
      </c>
      <c r="C41" s="82" t="s">
        <v>6</v>
      </c>
      <c r="D41" s="102" t="s">
        <v>69</v>
      </c>
      <c r="E41" s="100">
        <v>25</v>
      </c>
      <c r="F41" s="87">
        <v>252.0759563</v>
      </c>
      <c r="G41" s="88">
        <f t="shared" si="0"/>
        <v>0.006124621159463243</v>
      </c>
    </row>
    <row r="42" spans="1:7" s="89" customFormat="1" ht="15.75">
      <c r="A42" s="95" t="s">
        <v>134</v>
      </c>
      <c r="B42" s="82">
        <v>15</v>
      </c>
      <c r="C42" s="82" t="s">
        <v>19</v>
      </c>
      <c r="D42" s="82" t="s">
        <v>71</v>
      </c>
      <c r="E42" s="100">
        <v>20</v>
      </c>
      <c r="F42" s="87">
        <v>201.7558904</v>
      </c>
      <c r="G42" s="88">
        <f t="shared" si="0"/>
        <v>0.004902008162649136</v>
      </c>
    </row>
    <row r="43" spans="2:7" s="89" customFormat="1" ht="15.75">
      <c r="B43" s="82">
        <v>16</v>
      </c>
      <c r="C43" s="82" t="s">
        <v>14</v>
      </c>
      <c r="D43" s="102" t="s">
        <v>70</v>
      </c>
      <c r="E43" s="100">
        <v>20</v>
      </c>
      <c r="F43" s="86">
        <v>180.8613194</v>
      </c>
      <c r="G43" s="88">
        <f t="shared" si="0"/>
        <v>0.004394338436655094</v>
      </c>
    </row>
    <row r="44" spans="2:7" s="89" customFormat="1" ht="15.75">
      <c r="B44" s="82">
        <v>17</v>
      </c>
      <c r="C44" s="82" t="s">
        <v>6</v>
      </c>
      <c r="D44" s="102" t="s">
        <v>72</v>
      </c>
      <c r="E44" s="100">
        <v>16</v>
      </c>
      <c r="F44" s="86">
        <v>161.328612</v>
      </c>
      <c r="G44" s="88">
        <f t="shared" si="0"/>
        <v>0.00391975754127898</v>
      </c>
    </row>
    <row r="45" spans="3:7" ht="15.75">
      <c r="C45" s="90" t="s">
        <v>21</v>
      </c>
      <c r="D45" s="90"/>
      <c r="E45" s="90"/>
      <c r="F45" s="91">
        <f>SUM(F27:F44)</f>
        <v>33375.6668961</v>
      </c>
      <c r="G45" s="92">
        <f t="shared" si="0"/>
        <v>0.8109195287144924</v>
      </c>
    </row>
    <row r="46" spans="3:7" ht="15.75">
      <c r="C46" s="82" t="s">
        <v>136</v>
      </c>
      <c r="D46" s="93"/>
      <c r="E46" s="93"/>
      <c r="F46" s="87">
        <f>F47-F45</f>
        <v>7782.136947899999</v>
      </c>
      <c r="G46" s="88">
        <f t="shared" si="0"/>
        <v>0.18908047128550765</v>
      </c>
    </row>
    <row r="47" spans="2:7" ht="15.75">
      <c r="B47" s="84"/>
      <c r="C47" s="90" t="s">
        <v>21</v>
      </c>
      <c r="D47" s="90"/>
      <c r="E47" s="90"/>
      <c r="F47" s="91">
        <v>41157.803844</v>
      </c>
      <c r="G47" s="103">
        <v>1</v>
      </c>
    </row>
    <row r="49" spans="2:7" ht="15.75">
      <c r="B49" s="179" t="s">
        <v>106</v>
      </c>
      <c r="C49" s="179"/>
      <c r="D49" s="179"/>
      <c r="E49" s="179"/>
      <c r="F49" s="179"/>
      <c r="G49" s="179"/>
    </row>
    <row r="50" spans="2:7" ht="15.75">
      <c r="B50" s="180" t="s">
        <v>73</v>
      </c>
      <c r="C50" s="180" t="s">
        <v>128</v>
      </c>
      <c r="D50" s="181" t="s">
        <v>0</v>
      </c>
      <c r="E50" s="180" t="s">
        <v>3</v>
      </c>
      <c r="F50" s="85" t="s">
        <v>129</v>
      </c>
      <c r="G50" s="180" t="s">
        <v>130</v>
      </c>
    </row>
    <row r="51" spans="2:7" ht="15.75">
      <c r="B51" s="180"/>
      <c r="C51" s="180"/>
      <c r="D51" s="181"/>
      <c r="E51" s="180"/>
      <c r="F51" s="85" t="s">
        <v>131</v>
      </c>
      <c r="G51" s="180"/>
    </row>
    <row r="52" spans="2:7" ht="15.75">
      <c r="B52" s="84"/>
      <c r="C52" s="82" t="s">
        <v>132</v>
      </c>
      <c r="D52" s="84"/>
      <c r="E52" s="84"/>
      <c r="F52" s="96"/>
      <c r="G52" s="97"/>
    </row>
    <row r="53" spans="2:7" s="89" customFormat="1" ht="15.75">
      <c r="B53" s="82">
        <v>1</v>
      </c>
      <c r="C53" s="82" t="s">
        <v>9</v>
      </c>
      <c r="D53" s="82" t="s">
        <v>55</v>
      </c>
      <c r="E53" s="104">
        <v>619</v>
      </c>
      <c r="F53" s="105">
        <v>7854.935096599999</v>
      </c>
      <c r="G53" s="88">
        <f>F53/$F$72</f>
        <v>0.16291234661330845</v>
      </c>
    </row>
    <row r="54" spans="2:7" s="89" customFormat="1" ht="15.75">
      <c r="B54" s="82">
        <v>2</v>
      </c>
      <c r="C54" s="82" t="s">
        <v>17</v>
      </c>
      <c r="D54" s="82" t="s">
        <v>75</v>
      </c>
      <c r="E54" s="104">
        <v>458496</v>
      </c>
      <c r="F54" s="105">
        <v>4627.7634279</v>
      </c>
      <c r="G54" s="88">
        <f>F54/$F$72</f>
        <v>0.09598039835323029</v>
      </c>
    </row>
    <row r="55" spans="2:7" s="89" customFormat="1" ht="15.75">
      <c r="B55" s="82">
        <v>3</v>
      </c>
      <c r="C55" s="82" t="s">
        <v>12</v>
      </c>
      <c r="D55" s="82" t="s">
        <v>76</v>
      </c>
      <c r="E55" s="104">
        <v>299</v>
      </c>
      <c r="F55" s="105">
        <v>3785.5147012</v>
      </c>
      <c r="G55" s="88">
        <f>F55/$F$72</f>
        <v>0.07851205331774291</v>
      </c>
    </row>
    <row r="56" spans="2:7" s="89" customFormat="1" ht="15.75">
      <c r="B56" s="82">
        <v>4</v>
      </c>
      <c r="C56" s="82" t="s">
        <v>90</v>
      </c>
      <c r="D56" s="82" t="s">
        <v>98</v>
      </c>
      <c r="E56" s="104">
        <v>200</v>
      </c>
      <c r="F56" s="105">
        <v>2046.9938684</v>
      </c>
      <c r="G56" s="88">
        <f>F56/$F$72</f>
        <v>0.042454911530515976</v>
      </c>
    </row>
    <row r="57" spans="3:7" ht="15.75">
      <c r="C57" s="82" t="s">
        <v>133</v>
      </c>
      <c r="E57" s="106"/>
      <c r="F57" s="87"/>
      <c r="G57" s="88"/>
    </row>
    <row r="58" spans="2:7" s="89" customFormat="1" ht="15.75">
      <c r="B58" s="82">
        <v>5</v>
      </c>
      <c r="C58" s="82" t="s">
        <v>27</v>
      </c>
      <c r="D58" s="102" t="s">
        <v>77</v>
      </c>
      <c r="E58" s="106">
        <v>650</v>
      </c>
      <c r="F58" s="106">
        <v>6352.245245700001</v>
      </c>
      <c r="G58" s="88">
        <f aca="true" t="shared" si="1" ref="G58:G71">F58/$F$72</f>
        <v>0.13174636919510094</v>
      </c>
    </row>
    <row r="59" spans="2:7" s="89" customFormat="1" ht="15.75">
      <c r="B59" s="82">
        <v>6</v>
      </c>
      <c r="C59" s="82" t="s">
        <v>14</v>
      </c>
      <c r="D59" s="82" t="s">
        <v>65</v>
      </c>
      <c r="E59" s="106">
        <v>552</v>
      </c>
      <c r="F59" s="87">
        <v>4996.9087189</v>
      </c>
      <c r="G59" s="88">
        <f t="shared" si="1"/>
        <v>0.10363651834129911</v>
      </c>
    </row>
    <row r="60" spans="2:7" s="89" customFormat="1" ht="15.75">
      <c r="B60" s="82">
        <v>7</v>
      </c>
      <c r="C60" s="82" t="s">
        <v>8</v>
      </c>
      <c r="D60" s="82" t="s">
        <v>60</v>
      </c>
      <c r="E60" s="106">
        <v>380</v>
      </c>
      <c r="F60" s="87">
        <v>3800</v>
      </c>
      <c r="G60" s="88">
        <f t="shared" si="1"/>
        <v>0.07881248024551274</v>
      </c>
    </row>
    <row r="61" spans="2:7" s="89" customFormat="1" ht="15.75">
      <c r="B61" s="82">
        <v>8</v>
      </c>
      <c r="C61" s="82" t="s">
        <v>6</v>
      </c>
      <c r="D61" s="82" t="s">
        <v>61</v>
      </c>
      <c r="E61" s="106">
        <v>261</v>
      </c>
      <c r="F61" s="106">
        <v>2631.6729836</v>
      </c>
      <c r="G61" s="88">
        <f t="shared" si="1"/>
        <v>0.0545812302717433</v>
      </c>
    </row>
    <row r="62" spans="2:7" s="89" customFormat="1" ht="15.75">
      <c r="B62" s="82">
        <v>9</v>
      </c>
      <c r="C62" s="82" t="s">
        <v>11</v>
      </c>
      <c r="D62" s="82" t="s">
        <v>62</v>
      </c>
      <c r="E62" s="106">
        <v>286</v>
      </c>
      <c r="F62" s="106">
        <v>1787.5</v>
      </c>
      <c r="G62" s="88">
        <f t="shared" si="1"/>
        <v>0.037072975904961586</v>
      </c>
    </row>
    <row r="63" spans="2:7" s="89" customFormat="1" ht="15.75">
      <c r="B63" s="82">
        <v>10</v>
      </c>
      <c r="C63" s="82" t="s">
        <v>19</v>
      </c>
      <c r="D63" s="82" t="s">
        <v>78</v>
      </c>
      <c r="E63" s="106">
        <v>120</v>
      </c>
      <c r="F63" s="106">
        <v>1210.5353425</v>
      </c>
      <c r="G63" s="88">
        <f t="shared" si="1"/>
        <v>0.025106655991388487</v>
      </c>
    </row>
    <row r="64" spans="2:7" s="89" customFormat="1" ht="15.75">
      <c r="B64" s="82">
        <v>11</v>
      </c>
      <c r="C64" s="82" t="s">
        <v>15</v>
      </c>
      <c r="D64" s="82" t="s">
        <v>66</v>
      </c>
      <c r="E64" s="106">
        <v>173</v>
      </c>
      <c r="F64" s="87">
        <v>874.2526639</v>
      </c>
      <c r="G64" s="88">
        <f t="shared" si="1"/>
        <v>0.018132110737685694</v>
      </c>
    </row>
    <row r="65" spans="2:7" s="89" customFormat="1" ht="15.75">
      <c r="B65" s="82">
        <v>12</v>
      </c>
      <c r="C65" s="82" t="s">
        <v>14</v>
      </c>
      <c r="D65" s="82" t="s">
        <v>70</v>
      </c>
      <c r="E65" s="106">
        <v>85</v>
      </c>
      <c r="F65" s="106">
        <v>757.7488878</v>
      </c>
      <c r="G65" s="88">
        <f t="shared" si="1"/>
        <v>0.01571580769757809</v>
      </c>
    </row>
    <row r="66" spans="2:7" s="89" customFormat="1" ht="15.75">
      <c r="B66" s="82">
        <v>13</v>
      </c>
      <c r="C66" s="82" t="s">
        <v>10</v>
      </c>
      <c r="D66" s="82" t="s">
        <v>63</v>
      </c>
      <c r="E66" s="106">
        <v>61000</v>
      </c>
      <c r="F66" s="87">
        <v>617.0421666</v>
      </c>
      <c r="G66" s="88">
        <f t="shared" si="1"/>
        <v>0.012797532517318652</v>
      </c>
    </row>
    <row r="67" spans="2:7" s="89" customFormat="1" ht="15.75">
      <c r="B67" s="82">
        <v>14</v>
      </c>
      <c r="C67" s="82" t="s">
        <v>6</v>
      </c>
      <c r="D67" s="82" t="s">
        <v>72</v>
      </c>
      <c r="E67" s="106">
        <v>47</v>
      </c>
      <c r="F67" s="106">
        <v>473.90279780000003</v>
      </c>
      <c r="G67" s="88">
        <f t="shared" si="1"/>
        <v>0.009828803918396242</v>
      </c>
    </row>
    <row r="68" spans="2:7" s="89" customFormat="1" ht="15.75">
      <c r="B68" s="82">
        <v>15</v>
      </c>
      <c r="C68" s="82" t="s">
        <v>6</v>
      </c>
      <c r="D68" s="82" t="s">
        <v>67</v>
      </c>
      <c r="E68" s="106">
        <v>40</v>
      </c>
      <c r="F68" s="87">
        <v>403.32153009999996</v>
      </c>
      <c r="G68" s="88">
        <f t="shared" si="1"/>
        <v>0.008364939506209531</v>
      </c>
    </row>
    <row r="69" spans="2:7" s="89" customFormat="1" ht="15.75">
      <c r="B69" s="82">
        <v>16</v>
      </c>
      <c r="C69" s="82" t="s">
        <v>18</v>
      </c>
      <c r="D69" s="82" t="s">
        <v>68</v>
      </c>
      <c r="E69" s="106">
        <v>9187</v>
      </c>
      <c r="F69" s="106">
        <v>92.6364223</v>
      </c>
      <c r="G69" s="88">
        <f t="shared" si="1"/>
        <v>0.001921291105929928</v>
      </c>
    </row>
    <row r="70" spans="1:7" ht="15.75">
      <c r="A70" s="84" t="s">
        <v>134</v>
      </c>
      <c r="B70" s="84"/>
      <c r="C70" s="90" t="s">
        <v>21</v>
      </c>
      <c r="D70" s="90"/>
      <c r="E70" s="90"/>
      <c r="F70" s="91">
        <f>SUM(F53:F69)</f>
        <v>42312.9738533</v>
      </c>
      <c r="G70" s="92">
        <f t="shared" si="1"/>
        <v>0.8775764252479219</v>
      </c>
    </row>
    <row r="71" spans="1:7" ht="15.75">
      <c r="A71" s="82" t="s">
        <v>135</v>
      </c>
      <c r="B71" s="84"/>
      <c r="C71" s="82" t="s">
        <v>136</v>
      </c>
      <c r="D71" s="84"/>
      <c r="E71" s="84"/>
      <c r="F71" s="107">
        <f>F72-F70</f>
        <v>5902.740056000002</v>
      </c>
      <c r="G71" s="88">
        <f t="shared" si="1"/>
        <v>0.12242357475207814</v>
      </c>
    </row>
    <row r="72" spans="2:7" ht="15.75">
      <c r="B72" s="84"/>
      <c r="C72" s="90" t="s">
        <v>21</v>
      </c>
      <c r="D72" s="90"/>
      <c r="E72" s="90"/>
      <c r="F72" s="91">
        <v>48215.7139093</v>
      </c>
      <c r="G72" s="103">
        <v>1</v>
      </c>
    </row>
    <row r="74" spans="2:7" ht="15.75">
      <c r="B74" s="179" t="s">
        <v>110</v>
      </c>
      <c r="C74" s="179"/>
      <c r="D74" s="179"/>
      <c r="E74" s="179"/>
      <c r="F74" s="179"/>
      <c r="G74" s="179"/>
    </row>
    <row r="75" spans="2:7" ht="15.75">
      <c r="B75" s="180" t="s">
        <v>73</v>
      </c>
      <c r="C75" s="180" t="s">
        <v>128</v>
      </c>
      <c r="D75" s="181" t="s">
        <v>0</v>
      </c>
      <c r="E75" s="180" t="s">
        <v>3</v>
      </c>
      <c r="F75" s="85" t="s">
        <v>129</v>
      </c>
      <c r="G75" s="180" t="s">
        <v>130</v>
      </c>
    </row>
    <row r="76" spans="2:7" ht="15.75">
      <c r="B76" s="180"/>
      <c r="C76" s="180"/>
      <c r="D76" s="181"/>
      <c r="E76" s="180"/>
      <c r="F76" s="85" t="s">
        <v>131</v>
      </c>
      <c r="G76" s="180"/>
    </row>
    <row r="77" spans="3:7" ht="15.75">
      <c r="C77" s="82" t="s">
        <v>132</v>
      </c>
      <c r="E77" s="106"/>
      <c r="F77" s="87"/>
      <c r="G77" s="88"/>
    </row>
    <row r="78" spans="2:7" s="89" customFormat="1" ht="15.75">
      <c r="B78" s="82">
        <v>1</v>
      </c>
      <c r="C78" s="82" t="s">
        <v>9</v>
      </c>
      <c r="D78" s="82" t="s">
        <v>55</v>
      </c>
      <c r="E78" s="106">
        <v>230</v>
      </c>
      <c r="F78" s="105">
        <v>2918.6350117</v>
      </c>
      <c r="G78" s="88">
        <f>F78/$F$96</f>
        <v>0.17562229003727423</v>
      </c>
    </row>
    <row r="79" spans="2:7" s="89" customFormat="1" ht="15.75">
      <c r="B79" s="82">
        <v>2</v>
      </c>
      <c r="C79" s="82" t="s">
        <v>90</v>
      </c>
      <c r="D79" s="82" t="s">
        <v>101</v>
      </c>
      <c r="E79" s="106">
        <v>200</v>
      </c>
      <c r="F79" s="105">
        <v>2046.9938684</v>
      </c>
      <c r="G79" s="88">
        <f>F79/$F$96</f>
        <v>0.12317324688408786</v>
      </c>
    </row>
    <row r="80" spans="2:7" s="89" customFormat="1" ht="15.75">
      <c r="B80" s="82">
        <v>3</v>
      </c>
      <c r="C80" s="82" t="s">
        <v>12</v>
      </c>
      <c r="D80" s="82" t="s">
        <v>76</v>
      </c>
      <c r="E80" s="106">
        <v>77</v>
      </c>
      <c r="F80" s="105">
        <v>974.8649899</v>
      </c>
      <c r="G80" s="88">
        <f>F80/$F$96</f>
        <v>0.0586603056966961</v>
      </c>
    </row>
    <row r="81" spans="2:7" s="89" customFormat="1" ht="15.75">
      <c r="B81" s="82">
        <v>4</v>
      </c>
      <c r="C81" s="82" t="s">
        <v>17</v>
      </c>
      <c r="D81" s="82" t="s">
        <v>58</v>
      </c>
      <c r="E81" s="106">
        <v>150000</v>
      </c>
      <c r="F81" s="105">
        <v>796.8438433</v>
      </c>
      <c r="G81" s="88">
        <f>F81/$F$96</f>
        <v>0.047948284044237795</v>
      </c>
    </row>
    <row r="82" spans="3:7" ht="15.75">
      <c r="C82" s="82" t="s">
        <v>133</v>
      </c>
      <c r="E82" s="106"/>
      <c r="F82" s="87"/>
      <c r="G82" s="88"/>
    </row>
    <row r="83" spans="2:7" s="89" customFormat="1" ht="15.75">
      <c r="B83" s="82">
        <v>5</v>
      </c>
      <c r="C83" s="82" t="s">
        <v>14</v>
      </c>
      <c r="D83" s="82" t="s">
        <v>65</v>
      </c>
      <c r="E83" s="106">
        <v>146</v>
      </c>
      <c r="F83" s="87">
        <v>1322.0866752</v>
      </c>
      <c r="G83" s="88">
        <f aca="true" t="shared" si="2" ref="G83:G95">F83/$F$96</f>
        <v>0.07955358878229479</v>
      </c>
    </row>
    <row r="84" spans="2:7" s="89" customFormat="1" ht="15.75">
      <c r="B84" s="82">
        <v>6</v>
      </c>
      <c r="C84" s="82" t="s">
        <v>6</v>
      </c>
      <c r="D84" s="82" t="s">
        <v>69</v>
      </c>
      <c r="E84" s="106">
        <v>98</v>
      </c>
      <c r="F84" s="87">
        <v>988.1377486</v>
      </c>
      <c r="G84" s="88">
        <f t="shared" si="2"/>
        <v>0.05945896406564661</v>
      </c>
    </row>
    <row r="85" spans="2:7" s="89" customFormat="1" ht="15.75">
      <c r="B85" s="82">
        <v>7</v>
      </c>
      <c r="C85" s="82" t="s">
        <v>19</v>
      </c>
      <c r="D85" s="82" t="s">
        <v>83</v>
      </c>
      <c r="E85" s="106">
        <v>180</v>
      </c>
      <c r="F85" s="87">
        <v>966.3014667</v>
      </c>
      <c r="G85" s="88">
        <f t="shared" si="2"/>
        <v>0.05814501497033175</v>
      </c>
    </row>
    <row r="86" spans="2:7" s="89" customFormat="1" ht="15.75">
      <c r="B86" s="82">
        <v>8</v>
      </c>
      <c r="C86" s="82" t="s">
        <v>19</v>
      </c>
      <c r="D86" s="82" t="s">
        <v>71</v>
      </c>
      <c r="E86" s="106">
        <v>100</v>
      </c>
      <c r="F86" s="87">
        <v>894.2457926999999</v>
      </c>
      <c r="G86" s="88">
        <f t="shared" si="2"/>
        <v>0.0538092270327066</v>
      </c>
    </row>
    <row r="87" spans="2:7" s="89" customFormat="1" ht="15.75">
      <c r="B87" s="82">
        <v>9</v>
      </c>
      <c r="C87" s="82" t="s">
        <v>15</v>
      </c>
      <c r="D87" s="82" t="s">
        <v>66</v>
      </c>
      <c r="E87" s="106">
        <v>165</v>
      </c>
      <c r="F87" s="106">
        <v>833.8247951000001</v>
      </c>
      <c r="G87" s="88">
        <f t="shared" si="2"/>
        <v>0.050173529550044</v>
      </c>
    </row>
    <row r="88" spans="2:7" s="89" customFormat="1" ht="15.75">
      <c r="B88" s="82">
        <v>10</v>
      </c>
      <c r="C88" s="82" t="s">
        <v>6</v>
      </c>
      <c r="D88" s="82" t="s">
        <v>72</v>
      </c>
      <c r="E88" s="106">
        <v>43</v>
      </c>
      <c r="F88" s="87">
        <v>433.57064479999997</v>
      </c>
      <c r="G88" s="88">
        <f t="shared" si="2"/>
        <v>0.026089137294478648</v>
      </c>
    </row>
    <row r="89" spans="2:7" s="89" customFormat="1" ht="15.75">
      <c r="B89" s="82">
        <v>11</v>
      </c>
      <c r="C89" s="82" t="s">
        <v>6</v>
      </c>
      <c r="D89" s="82" t="s">
        <v>88</v>
      </c>
      <c r="E89" s="106">
        <v>125</v>
      </c>
      <c r="F89" s="87">
        <v>252.0759563</v>
      </c>
      <c r="G89" s="88">
        <f t="shared" si="2"/>
        <v>0.015168103079444691</v>
      </c>
    </row>
    <row r="90" spans="2:7" s="89" customFormat="1" ht="15.75">
      <c r="B90" s="82">
        <v>12</v>
      </c>
      <c r="C90" s="82" t="s">
        <v>6</v>
      </c>
      <c r="D90" s="82" t="s">
        <v>67</v>
      </c>
      <c r="E90" s="106">
        <v>8</v>
      </c>
      <c r="F90" s="87">
        <v>80.664306</v>
      </c>
      <c r="G90" s="88">
        <f t="shared" si="2"/>
        <v>0.004853792984459537</v>
      </c>
    </row>
    <row r="91" spans="2:7" s="89" customFormat="1" ht="15.75">
      <c r="B91" s="82">
        <v>13</v>
      </c>
      <c r="C91" s="82" t="s">
        <v>30</v>
      </c>
      <c r="D91" s="82" t="s">
        <v>82</v>
      </c>
      <c r="E91" s="106">
        <v>100</v>
      </c>
      <c r="F91" s="87">
        <v>80.3840411</v>
      </c>
      <c r="G91" s="88">
        <f t="shared" si="2"/>
        <v>0.004836928675165037</v>
      </c>
    </row>
    <row r="92" spans="2:7" s="89" customFormat="1" ht="15.75">
      <c r="B92" s="82">
        <v>14</v>
      </c>
      <c r="C92" s="82" t="s">
        <v>6</v>
      </c>
      <c r="D92" s="82" t="s">
        <v>61</v>
      </c>
      <c r="E92" s="106">
        <v>4</v>
      </c>
      <c r="F92" s="87">
        <v>40.332153</v>
      </c>
      <c r="G92" s="88">
        <f t="shared" si="2"/>
        <v>0.0024268964922297687</v>
      </c>
    </row>
    <row r="93" spans="2:7" s="89" customFormat="1" ht="15.75">
      <c r="B93" s="82">
        <v>15</v>
      </c>
      <c r="C93" s="82" t="s">
        <v>29</v>
      </c>
      <c r="D93" s="82" t="s">
        <v>81</v>
      </c>
      <c r="E93" s="106">
        <v>5</v>
      </c>
      <c r="F93" s="87">
        <v>35.3743852</v>
      </c>
      <c r="G93" s="88">
        <f t="shared" si="2"/>
        <v>0.0021285739781028955</v>
      </c>
    </row>
    <row r="94" spans="1:7" ht="15.75">
      <c r="A94" s="84" t="s">
        <v>134</v>
      </c>
      <c r="B94" s="108"/>
      <c r="C94" s="109" t="s">
        <v>21</v>
      </c>
      <c r="D94" s="109"/>
      <c r="E94" s="109"/>
      <c r="F94" s="110">
        <f>SUM(F78:F93)</f>
        <v>12664.335678</v>
      </c>
      <c r="G94" s="94">
        <f t="shared" si="2"/>
        <v>0.7620478835672002</v>
      </c>
    </row>
    <row r="95" spans="1:7" ht="15.75">
      <c r="A95" s="82" t="s">
        <v>135</v>
      </c>
      <c r="B95" s="84"/>
      <c r="C95" s="82" t="s">
        <v>136</v>
      </c>
      <c r="D95" s="84"/>
      <c r="E95" s="84"/>
      <c r="F95" s="107">
        <f>F96-F94</f>
        <v>3954.4831011000024</v>
      </c>
      <c r="G95" s="88">
        <f t="shared" si="2"/>
        <v>0.23795211643279973</v>
      </c>
    </row>
    <row r="96" spans="2:7" ht="15.75">
      <c r="B96" s="84"/>
      <c r="C96" s="90" t="s">
        <v>21</v>
      </c>
      <c r="D96" s="90"/>
      <c r="E96" s="90"/>
      <c r="F96" s="91">
        <v>16618.818779100002</v>
      </c>
      <c r="G96" s="92">
        <v>1</v>
      </c>
    </row>
    <row r="98" spans="2:7" ht="15.75">
      <c r="B98" s="179" t="s">
        <v>111</v>
      </c>
      <c r="C98" s="179"/>
      <c r="D98" s="179"/>
      <c r="E98" s="179"/>
      <c r="F98" s="179"/>
      <c r="G98" s="179"/>
    </row>
    <row r="99" spans="2:7" ht="15.75">
      <c r="B99" s="180" t="s">
        <v>73</v>
      </c>
      <c r="C99" s="180" t="s">
        <v>128</v>
      </c>
      <c r="D99" s="181" t="s">
        <v>0</v>
      </c>
      <c r="E99" s="180" t="s">
        <v>3</v>
      </c>
      <c r="F99" s="85" t="s">
        <v>129</v>
      </c>
      <c r="G99" s="180" t="s">
        <v>130</v>
      </c>
    </row>
    <row r="100" spans="2:7" ht="15.75">
      <c r="B100" s="180"/>
      <c r="C100" s="180"/>
      <c r="D100" s="181"/>
      <c r="E100" s="180"/>
      <c r="F100" s="85" t="s">
        <v>131</v>
      </c>
      <c r="G100" s="180"/>
    </row>
    <row r="101" spans="2:7" ht="15.75">
      <c r="B101" s="84"/>
      <c r="C101" s="82" t="s">
        <v>132</v>
      </c>
      <c r="D101" s="84"/>
      <c r="E101" s="84"/>
      <c r="F101" s="96"/>
      <c r="G101" s="97"/>
    </row>
    <row r="102" spans="2:7" s="89" customFormat="1" ht="15.75">
      <c r="B102" s="82">
        <v>1</v>
      </c>
      <c r="C102" s="82" t="s">
        <v>17</v>
      </c>
      <c r="D102" s="82" t="s">
        <v>58</v>
      </c>
      <c r="E102" s="104">
        <v>340000</v>
      </c>
      <c r="F102" s="87">
        <v>3431.7410959</v>
      </c>
      <c r="G102" s="88">
        <f>F102/$F$116</f>
        <v>0.19100682044822612</v>
      </c>
    </row>
    <row r="103" spans="2:7" s="89" customFormat="1" ht="15.75">
      <c r="B103" s="82">
        <v>2</v>
      </c>
      <c r="C103" s="82" t="s">
        <v>9</v>
      </c>
      <c r="D103" s="82" t="s">
        <v>55</v>
      </c>
      <c r="E103" s="104">
        <v>215</v>
      </c>
      <c r="F103" s="87">
        <v>2728.28925</v>
      </c>
      <c r="G103" s="88">
        <f aca="true" t="shared" si="3" ref="G103:G115">F103/$F$116</f>
        <v>0.15185348787767666</v>
      </c>
    </row>
    <row r="104" spans="2:7" s="89" customFormat="1" ht="15.75">
      <c r="B104" s="82">
        <v>3</v>
      </c>
      <c r="C104" s="82" t="s">
        <v>12</v>
      </c>
      <c r="D104" s="82" t="s">
        <v>76</v>
      </c>
      <c r="E104" s="104">
        <v>125</v>
      </c>
      <c r="F104" s="87">
        <v>1582.5730356</v>
      </c>
      <c r="G104" s="88">
        <f t="shared" si="3"/>
        <v>0.08808422174335899</v>
      </c>
    </row>
    <row r="105" spans="2:7" s="89" customFormat="1" ht="15.75">
      <c r="B105" s="82">
        <v>4</v>
      </c>
      <c r="C105" s="82" t="s">
        <v>17</v>
      </c>
      <c r="D105" s="82" t="s">
        <v>75</v>
      </c>
      <c r="E105" s="104">
        <v>70000</v>
      </c>
      <c r="F105" s="87">
        <v>371.8604574</v>
      </c>
      <c r="G105" s="88">
        <f t="shared" si="3"/>
        <v>0.020697331655717296</v>
      </c>
    </row>
    <row r="106" spans="3:7" ht="15.75">
      <c r="C106" s="82" t="s">
        <v>133</v>
      </c>
      <c r="E106" s="106"/>
      <c r="F106" s="87"/>
      <c r="G106" s="88"/>
    </row>
    <row r="107" spans="2:7" s="89" customFormat="1" ht="15.75">
      <c r="B107" s="82">
        <v>5</v>
      </c>
      <c r="C107" s="82" t="s">
        <v>19</v>
      </c>
      <c r="D107" s="82" t="s">
        <v>84</v>
      </c>
      <c r="E107" s="106">
        <v>410</v>
      </c>
      <c r="F107" s="87">
        <v>4135.9957534</v>
      </c>
      <c r="G107" s="88">
        <f t="shared" si="3"/>
        <v>0.23020483660266194</v>
      </c>
    </row>
    <row r="108" spans="2:7" s="89" customFormat="1" ht="15.75">
      <c r="B108" s="82">
        <v>6</v>
      </c>
      <c r="C108" s="82" t="s">
        <v>27</v>
      </c>
      <c r="D108" s="82" t="s">
        <v>85</v>
      </c>
      <c r="E108" s="106">
        <v>160</v>
      </c>
      <c r="F108" s="87">
        <v>1613.2686339</v>
      </c>
      <c r="G108" s="88">
        <f t="shared" si="3"/>
        <v>0.08979270395958554</v>
      </c>
    </row>
    <row r="109" spans="2:7" s="89" customFormat="1" ht="15.75">
      <c r="B109" s="82">
        <v>7</v>
      </c>
      <c r="C109" s="82" t="s">
        <v>27</v>
      </c>
      <c r="D109" s="82" t="s">
        <v>79</v>
      </c>
      <c r="E109" s="106">
        <v>100</v>
      </c>
      <c r="F109" s="87">
        <v>1008.2928962000001</v>
      </c>
      <c r="G109" s="88">
        <f t="shared" si="3"/>
        <v>0.056120439975436705</v>
      </c>
    </row>
    <row r="110" spans="2:7" s="89" customFormat="1" ht="15.75">
      <c r="B110" s="82">
        <v>8</v>
      </c>
      <c r="C110" s="82" t="s">
        <v>6</v>
      </c>
      <c r="D110" s="82" t="s">
        <v>72</v>
      </c>
      <c r="E110" s="106">
        <v>43</v>
      </c>
      <c r="F110" s="87">
        <v>433.57064479999997</v>
      </c>
      <c r="G110" s="88">
        <f t="shared" si="3"/>
        <v>0.024132050754608683</v>
      </c>
    </row>
    <row r="111" spans="2:7" s="89" customFormat="1" ht="15.75">
      <c r="B111" s="82">
        <v>9</v>
      </c>
      <c r="C111" s="82" t="s">
        <v>6</v>
      </c>
      <c r="D111" s="82" t="s">
        <v>67</v>
      </c>
      <c r="E111" s="106">
        <v>24</v>
      </c>
      <c r="F111" s="87">
        <v>241.992918</v>
      </c>
      <c r="G111" s="88">
        <f t="shared" si="3"/>
        <v>0.013469051582414368</v>
      </c>
    </row>
    <row r="112" spans="2:7" s="89" customFormat="1" ht="15.75">
      <c r="B112" s="82">
        <v>10</v>
      </c>
      <c r="C112" s="82" t="s">
        <v>15</v>
      </c>
      <c r="D112" s="82" t="s">
        <v>66</v>
      </c>
      <c r="E112" s="106">
        <v>24</v>
      </c>
      <c r="F112" s="87">
        <v>121.2836066</v>
      </c>
      <c r="G112" s="88">
        <f t="shared" si="3"/>
        <v>0.006750508101219109</v>
      </c>
    </row>
    <row r="113" spans="2:7" s="89" customFormat="1" ht="15.75">
      <c r="B113" s="82">
        <v>11</v>
      </c>
      <c r="C113" s="82" t="s">
        <v>30</v>
      </c>
      <c r="D113" s="82" t="s">
        <v>82</v>
      </c>
      <c r="E113" s="106">
        <v>100</v>
      </c>
      <c r="F113" s="87">
        <v>80.3840411</v>
      </c>
      <c r="G113" s="88">
        <f t="shared" si="3"/>
        <v>0.004474084634075186</v>
      </c>
    </row>
    <row r="114" spans="1:7" ht="15.75">
      <c r="A114" s="84" t="s">
        <v>134</v>
      </c>
      <c r="B114" s="84"/>
      <c r="C114" s="90" t="s">
        <v>21</v>
      </c>
      <c r="D114" s="90"/>
      <c r="E114" s="90"/>
      <c r="F114" s="91">
        <f>SUM(F102:F113)</f>
        <v>15749.252332899998</v>
      </c>
      <c r="G114" s="92">
        <f t="shared" si="3"/>
        <v>0.8765855373349806</v>
      </c>
    </row>
    <row r="115" spans="1:7" ht="15.75">
      <c r="A115" s="82" t="s">
        <v>135</v>
      </c>
      <c r="B115" s="84"/>
      <c r="C115" s="82" t="s">
        <v>136</v>
      </c>
      <c r="D115" s="84"/>
      <c r="E115" s="84"/>
      <c r="F115" s="107">
        <f>F116-F114</f>
        <v>2217.3369640000037</v>
      </c>
      <c r="G115" s="88">
        <f t="shared" si="3"/>
        <v>0.12341446266501947</v>
      </c>
    </row>
    <row r="116" spans="2:7" ht="15.75">
      <c r="B116" s="84"/>
      <c r="C116" s="90" t="s">
        <v>21</v>
      </c>
      <c r="D116" s="90"/>
      <c r="E116" s="90"/>
      <c r="F116" s="91">
        <v>17966.5892969</v>
      </c>
      <c r="G116" s="92">
        <v>1</v>
      </c>
    </row>
  </sheetData>
  <sheetProtection/>
  <mergeCells count="32">
    <mergeCell ref="B4:G4"/>
    <mergeCell ref="B5:G5"/>
    <mergeCell ref="B7:G7"/>
    <mergeCell ref="B8:B9"/>
    <mergeCell ref="C8:C9"/>
    <mergeCell ref="D8:D9"/>
    <mergeCell ref="E8:E9"/>
    <mergeCell ref="G8:G9"/>
    <mergeCell ref="B23:G23"/>
    <mergeCell ref="B24:B25"/>
    <mergeCell ref="C24:C25"/>
    <mergeCell ref="D24:D25"/>
    <mergeCell ref="E24:E25"/>
    <mergeCell ref="G24:G25"/>
    <mergeCell ref="B49:G49"/>
    <mergeCell ref="B50:B51"/>
    <mergeCell ref="C50:C51"/>
    <mergeCell ref="D50:D51"/>
    <mergeCell ref="E50:E51"/>
    <mergeCell ref="G50:G51"/>
    <mergeCell ref="B74:G74"/>
    <mergeCell ref="B75:B76"/>
    <mergeCell ref="C75:C76"/>
    <mergeCell ref="D75:D76"/>
    <mergeCell ref="E75:E76"/>
    <mergeCell ref="G75:G76"/>
    <mergeCell ref="B98:G98"/>
    <mergeCell ref="B99:B100"/>
    <mergeCell ref="C99:C100"/>
    <mergeCell ref="D99:D100"/>
    <mergeCell ref="E99:E100"/>
    <mergeCell ref="G99:G10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113</v>
      </c>
      <c r="B1" s="111">
        <f>+'[1]scheme’s AUM '!B1</f>
        <v>43890</v>
      </c>
    </row>
    <row r="2" spans="1:2" ht="15">
      <c r="A2" t="s">
        <v>114</v>
      </c>
      <c r="B2">
        <v>1.17</v>
      </c>
    </row>
    <row r="3" spans="1:5" ht="15">
      <c r="A3" t="s">
        <v>115</v>
      </c>
      <c r="B3">
        <v>1.17</v>
      </c>
      <c r="E3" s="71"/>
    </row>
    <row r="4" spans="1:2" ht="15">
      <c r="A4" t="s">
        <v>116</v>
      </c>
      <c r="B4">
        <v>1.17</v>
      </c>
    </row>
    <row r="5" spans="1:2" ht="15">
      <c r="A5" t="s">
        <v>117</v>
      </c>
      <c r="B5">
        <v>1.17</v>
      </c>
    </row>
    <row r="6" spans="1:2" ht="15">
      <c r="A6" t="s">
        <v>118</v>
      </c>
      <c r="B6">
        <v>1.17</v>
      </c>
    </row>
    <row r="7" spans="1:2" ht="15">
      <c r="A7" t="s">
        <v>119</v>
      </c>
      <c r="B7">
        <v>1.17</v>
      </c>
    </row>
    <row r="8" spans="1:5" ht="15">
      <c r="A8" t="s">
        <v>120</v>
      </c>
      <c r="B8">
        <v>1.17</v>
      </c>
      <c r="E8" s="7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4.00390625" style="112" customWidth="1"/>
    <col min="2" max="2" width="9.140625" style="112" customWidth="1"/>
    <col min="3" max="3" width="11.421875" style="112" customWidth="1"/>
    <col min="4" max="4" width="9.140625" style="112" customWidth="1"/>
    <col min="5" max="5" width="11.421875" style="112" customWidth="1"/>
    <col min="6" max="6" width="9.140625" style="112" customWidth="1"/>
    <col min="7" max="7" width="11.57421875" style="112" customWidth="1"/>
    <col min="8" max="8" width="9.140625" style="112" customWidth="1"/>
    <col min="9" max="9" width="12.7109375" style="112" customWidth="1"/>
    <col min="10" max="11" width="10.7109375" style="112" bestFit="1" customWidth="1"/>
    <col min="12" max="16384" width="9.140625" style="112" customWidth="1"/>
  </cols>
  <sheetData>
    <row r="1" spans="1:9" ht="15" customHeight="1">
      <c r="A1" s="187" t="s">
        <v>113</v>
      </c>
      <c r="B1" s="187" t="s">
        <v>144</v>
      </c>
      <c r="C1" s="187"/>
      <c r="D1" s="187" t="s">
        <v>145</v>
      </c>
      <c r="E1" s="187"/>
      <c r="F1" s="187" t="s">
        <v>146</v>
      </c>
      <c r="G1" s="187"/>
      <c r="H1" s="187" t="s">
        <v>147</v>
      </c>
      <c r="I1" s="187"/>
    </row>
    <row r="2" spans="1:9" ht="25.5">
      <c r="A2" s="187"/>
      <c r="B2" s="113" t="s">
        <v>148</v>
      </c>
      <c r="C2" s="113" t="s">
        <v>149</v>
      </c>
      <c r="D2" s="113" t="s">
        <v>148</v>
      </c>
      <c r="E2" s="113" t="s">
        <v>149</v>
      </c>
      <c r="F2" s="113" t="s">
        <v>148</v>
      </c>
      <c r="G2" s="113" t="s">
        <v>149</v>
      </c>
      <c r="H2" s="113" t="s">
        <v>148</v>
      </c>
      <c r="I2" s="113" t="s">
        <v>149</v>
      </c>
    </row>
    <row r="3" spans="1:9" ht="15.75">
      <c r="A3" s="114" t="s">
        <v>150</v>
      </c>
      <c r="B3" s="115">
        <v>0.02232848703861237</v>
      </c>
      <c r="C3" s="115">
        <v>0.13753748536109928</v>
      </c>
      <c r="D3" s="115">
        <v>0.08420374691486358</v>
      </c>
      <c r="E3" s="115">
        <v>0.08310234844684604</v>
      </c>
      <c r="F3" s="115">
        <v>0.09236851632595063</v>
      </c>
      <c r="G3" s="115">
        <v>0.08706065714359285</v>
      </c>
      <c r="H3" s="115">
        <v>0.09618321061134338</v>
      </c>
      <c r="I3" s="115">
        <v>0.09820426106452945</v>
      </c>
    </row>
    <row r="4" spans="1:9" ht="15.75">
      <c r="A4" s="114" t="s">
        <v>151</v>
      </c>
      <c r="B4" s="115">
        <v>0.027778276801109312</v>
      </c>
      <c r="C4" s="115">
        <v>0.13753748536109928</v>
      </c>
      <c r="D4" s="115">
        <v>0.08589033782482146</v>
      </c>
      <c r="E4" s="115">
        <v>0.08310234844684604</v>
      </c>
      <c r="F4" s="115">
        <v>0.0935852438211441</v>
      </c>
      <c r="G4" s="115">
        <v>0.08706065714359285</v>
      </c>
      <c r="H4" s="115">
        <v>0.09647448658943178</v>
      </c>
      <c r="I4" s="115">
        <v>0.09820426106452945</v>
      </c>
    </row>
    <row r="5" spans="1:9" ht="15.75">
      <c r="A5" s="114" t="s">
        <v>152</v>
      </c>
      <c r="B5" s="115">
        <v>-0.035960409045219424</v>
      </c>
      <c r="C5" s="115">
        <v>0.13753748536109928</v>
      </c>
      <c r="D5" s="115">
        <v>0.06399100720882417</v>
      </c>
      <c r="E5" s="115">
        <v>0.08310234844684604</v>
      </c>
      <c r="F5" s="116">
        <v>0</v>
      </c>
      <c r="G5" s="116">
        <v>0</v>
      </c>
      <c r="H5" s="115">
        <v>0.06833142340183257</v>
      </c>
      <c r="I5" s="115">
        <v>0.08756036460399629</v>
      </c>
    </row>
    <row r="6" spans="1:9" ht="15.75">
      <c r="A6" s="114" t="s">
        <v>153</v>
      </c>
      <c r="B6" s="115">
        <v>0.05290051996707916</v>
      </c>
      <c r="C6" s="115">
        <v>0.13753748536109928</v>
      </c>
      <c r="D6" s="115">
        <v>0.09749929308891295</v>
      </c>
      <c r="E6" s="115">
        <v>0.08310234844684604</v>
      </c>
      <c r="F6" s="116">
        <v>0</v>
      </c>
      <c r="G6" s="116">
        <v>0</v>
      </c>
      <c r="H6" s="115">
        <v>0.09615349173545837</v>
      </c>
      <c r="I6" s="115">
        <v>0.08756036460399629</v>
      </c>
    </row>
    <row r="7" spans="1:9" ht="15.75">
      <c r="A7" s="114" t="s">
        <v>154</v>
      </c>
      <c r="B7" s="115">
        <v>0.09740963578224182</v>
      </c>
      <c r="C7" s="115">
        <v>0.13753748536109928</v>
      </c>
      <c r="D7" s="115">
        <v>0.11023986935615543</v>
      </c>
      <c r="E7" s="115">
        <v>0.08310234844684604</v>
      </c>
      <c r="F7" s="116">
        <v>0</v>
      </c>
      <c r="G7" s="116">
        <v>0</v>
      </c>
      <c r="H7" s="115">
        <v>0.10116208195686338</v>
      </c>
      <c r="I7" s="115">
        <v>0.08756036460399629</v>
      </c>
    </row>
    <row r="8" spans="1:9" ht="15.75">
      <c r="A8" s="114" t="s">
        <v>155</v>
      </c>
      <c r="B8" s="115">
        <v>0.06706146299839022</v>
      </c>
      <c r="C8" s="115">
        <v>0.13753748536109928</v>
      </c>
      <c r="D8" s="116">
        <v>0</v>
      </c>
      <c r="E8" s="116">
        <v>0</v>
      </c>
      <c r="F8" s="116">
        <v>0</v>
      </c>
      <c r="G8" s="116">
        <v>0</v>
      </c>
      <c r="H8" s="115">
        <v>0.08577649295330046</v>
      </c>
      <c r="I8" s="115">
        <v>0.10020064711570742</v>
      </c>
    </row>
    <row r="9" spans="1:9" ht="15.75">
      <c r="A9" s="114" t="s">
        <v>156</v>
      </c>
      <c r="B9" s="115">
        <v>0.08262498080730439</v>
      </c>
      <c r="C9" s="115">
        <v>0.13753748536109928</v>
      </c>
      <c r="D9" s="116">
        <v>0</v>
      </c>
      <c r="E9" s="116">
        <v>0</v>
      </c>
      <c r="F9" s="116">
        <v>0</v>
      </c>
      <c r="G9" s="116">
        <v>0</v>
      </c>
      <c r="H9" s="115">
        <v>0.0919602543115616</v>
      </c>
      <c r="I9" s="115">
        <v>0.10543751120567324</v>
      </c>
    </row>
    <row r="10" spans="1:7" ht="15">
      <c r="A10" s="188" t="s">
        <v>157</v>
      </c>
      <c r="B10" s="188"/>
      <c r="C10" s="188"/>
      <c r="D10" s="188"/>
      <c r="E10" s="188"/>
      <c r="F10" s="188"/>
      <c r="G10" s="188"/>
    </row>
    <row r="11" spans="1:9" ht="15">
      <c r="A11" s="185" t="s">
        <v>158</v>
      </c>
      <c r="B11" s="185"/>
      <c r="C11" s="185"/>
      <c r="D11" s="185"/>
      <c r="E11" s="185"/>
      <c r="F11" s="185"/>
      <c r="G11" s="185"/>
      <c r="H11" s="185"/>
      <c r="I11" s="185"/>
    </row>
    <row r="12" ht="15.75">
      <c r="A12" s="117" t="s">
        <v>159</v>
      </c>
    </row>
    <row r="13" spans="1:3" ht="15">
      <c r="A13" s="118" t="s">
        <v>160</v>
      </c>
      <c r="B13" s="119"/>
      <c r="C13" s="119"/>
    </row>
    <row r="14" spans="1:3" ht="15">
      <c r="A14" s="118" t="s">
        <v>161</v>
      </c>
      <c r="B14" s="119"/>
      <c r="C14" s="119"/>
    </row>
    <row r="15" spans="1:9" ht="27" customHeight="1">
      <c r="A15" s="186" t="s">
        <v>162</v>
      </c>
      <c r="B15" s="186"/>
      <c r="C15" s="186"/>
      <c r="D15" s="186"/>
      <c r="E15" s="186"/>
      <c r="F15" s="186"/>
      <c r="G15" s="186"/>
      <c r="H15" s="186"/>
      <c r="I15" s="186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4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5.00390625" style="135" customWidth="1"/>
    <col min="2" max="2" width="47.57421875" style="135" customWidth="1"/>
    <col min="3" max="3" width="2.140625" style="135" bestFit="1" customWidth="1"/>
    <col min="4" max="5" width="4.140625" style="135" bestFit="1" customWidth="1"/>
    <col min="6" max="8" width="2.140625" style="135" bestFit="1" customWidth="1"/>
    <col min="9" max="9" width="4.140625" style="135" bestFit="1" customWidth="1"/>
    <col min="10" max="10" width="7.7109375" style="135" customWidth="1"/>
    <col min="11" max="19" width="2.140625" style="135" bestFit="1" customWidth="1"/>
    <col min="20" max="20" width="3.8515625" style="135" customWidth="1"/>
    <col min="21" max="29" width="2.140625" style="135" bestFit="1" customWidth="1"/>
    <col min="30" max="30" width="3.140625" style="135" bestFit="1" customWidth="1"/>
    <col min="31" max="39" width="2.140625" style="135" bestFit="1" customWidth="1"/>
    <col min="40" max="40" width="3.140625" style="135" bestFit="1" customWidth="1"/>
    <col min="41" max="62" width="2.140625" style="135" bestFit="1" customWidth="1"/>
    <col min="63" max="63" width="17.140625" style="135" bestFit="1" customWidth="1"/>
    <col min="64" max="16384" width="9.140625" style="135" customWidth="1"/>
  </cols>
  <sheetData>
    <row r="1" spans="1:82" s="121" customFormat="1" ht="17.25" customHeight="1" thickBot="1">
      <c r="A1" s="206" t="s">
        <v>163</v>
      </c>
      <c r="B1" s="208" t="s">
        <v>164</v>
      </c>
      <c r="C1" s="210" t="s">
        <v>165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2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</row>
    <row r="2" spans="1:82" s="123" customFormat="1" ht="18.75" thickBot="1">
      <c r="A2" s="207"/>
      <c r="B2" s="209"/>
      <c r="C2" s="213" t="s">
        <v>166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3" t="s">
        <v>167</v>
      </c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5"/>
      <c r="AQ2" s="213" t="s">
        <v>168</v>
      </c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5"/>
      <c r="BK2" s="216" t="s">
        <v>169</v>
      </c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</row>
    <row r="3" spans="1:82" s="125" customFormat="1" ht="18.75" thickBot="1">
      <c r="A3" s="207"/>
      <c r="B3" s="209"/>
      <c r="C3" s="203" t="s">
        <v>291</v>
      </c>
      <c r="D3" s="204"/>
      <c r="E3" s="204"/>
      <c r="F3" s="204"/>
      <c r="G3" s="204"/>
      <c r="H3" s="204"/>
      <c r="I3" s="204"/>
      <c r="J3" s="204"/>
      <c r="K3" s="204"/>
      <c r="L3" s="205"/>
      <c r="M3" s="203" t="s">
        <v>292</v>
      </c>
      <c r="N3" s="204"/>
      <c r="O3" s="204"/>
      <c r="P3" s="204"/>
      <c r="Q3" s="204"/>
      <c r="R3" s="204"/>
      <c r="S3" s="204"/>
      <c r="T3" s="204"/>
      <c r="U3" s="204"/>
      <c r="V3" s="205"/>
      <c r="W3" s="203" t="s">
        <v>291</v>
      </c>
      <c r="X3" s="204"/>
      <c r="Y3" s="204"/>
      <c r="Z3" s="204"/>
      <c r="AA3" s="204"/>
      <c r="AB3" s="204"/>
      <c r="AC3" s="204"/>
      <c r="AD3" s="204"/>
      <c r="AE3" s="204"/>
      <c r="AF3" s="205"/>
      <c r="AG3" s="203" t="s">
        <v>292</v>
      </c>
      <c r="AH3" s="204"/>
      <c r="AI3" s="204"/>
      <c r="AJ3" s="204"/>
      <c r="AK3" s="204"/>
      <c r="AL3" s="204"/>
      <c r="AM3" s="204"/>
      <c r="AN3" s="204"/>
      <c r="AO3" s="204"/>
      <c r="AP3" s="205"/>
      <c r="AQ3" s="203" t="s">
        <v>291</v>
      </c>
      <c r="AR3" s="204"/>
      <c r="AS3" s="204"/>
      <c r="AT3" s="204"/>
      <c r="AU3" s="204"/>
      <c r="AV3" s="204"/>
      <c r="AW3" s="204"/>
      <c r="AX3" s="204"/>
      <c r="AY3" s="204"/>
      <c r="AZ3" s="205"/>
      <c r="BA3" s="203" t="s">
        <v>292</v>
      </c>
      <c r="BB3" s="204"/>
      <c r="BC3" s="204"/>
      <c r="BD3" s="204"/>
      <c r="BE3" s="204"/>
      <c r="BF3" s="204"/>
      <c r="BG3" s="204"/>
      <c r="BH3" s="204"/>
      <c r="BI3" s="204"/>
      <c r="BJ3" s="205"/>
      <c r="BK3" s="217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</row>
    <row r="4" spans="1:82" s="125" customFormat="1" ht="18">
      <c r="A4" s="207"/>
      <c r="B4" s="209"/>
      <c r="C4" s="200" t="s">
        <v>170</v>
      </c>
      <c r="D4" s="201"/>
      <c r="E4" s="201"/>
      <c r="F4" s="201"/>
      <c r="G4" s="202"/>
      <c r="H4" s="197" t="s">
        <v>171</v>
      </c>
      <c r="I4" s="198"/>
      <c r="J4" s="198"/>
      <c r="K4" s="198"/>
      <c r="L4" s="199"/>
      <c r="M4" s="200" t="s">
        <v>170</v>
      </c>
      <c r="N4" s="201"/>
      <c r="O4" s="201"/>
      <c r="P4" s="201"/>
      <c r="Q4" s="202"/>
      <c r="R4" s="197" t="s">
        <v>171</v>
      </c>
      <c r="S4" s="198"/>
      <c r="T4" s="198"/>
      <c r="U4" s="198"/>
      <c r="V4" s="199"/>
      <c r="W4" s="200" t="s">
        <v>170</v>
      </c>
      <c r="X4" s="201"/>
      <c r="Y4" s="201"/>
      <c r="Z4" s="201"/>
      <c r="AA4" s="202"/>
      <c r="AB4" s="197" t="s">
        <v>171</v>
      </c>
      <c r="AC4" s="198"/>
      <c r="AD4" s="198"/>
      <c r="AE4" s="198"/>
      <c r="AF4" s="199"/>
      <c r="AG4" s="200" t="s">
        <v>170</v>
      </c>
      <c r="AH4" s="201"/>
      <c r="AI4" s="201"/>
      <c r="AJ4" s="201"/>
      <c r="AK4" s="202"/>
      <c r="AL4" s="197" t="s">
        <v>171</v>
      </c>
      <c r="AM4" s="198"/>
      <c r="AN4" s="198"/>
      <c r="AO4" s="198"/>
      <c r="AP4" s="199"/>
      <c r="AQ4" s="200" t="s">
        <v>170</v>
      </c>
      <c r="AR4" s="201"/>
      <c r="AS4" s="201"/>
      <c r="AT4" s="201"/>
      <c r="AU4" s="202"/>
      <c r="AV4" s="197" t="s">
        <v>171</v>
      </c>
      <c r="AW4" s="198"/>
      <c r="AX4" s="198"/>
      <c r="AY4" s="198"/>
      <c r="AZ4" s="199"/>
      <c r="BA4" s="200" t="s">
        <v>170</v>
      </c>
      <c r="BB4" s="201"/>
      <c r="BC4" s="201"/>
      <c r="BD4" s="201"/>
      <c r="BE4" s="202"/>
      <c r="BF4" s="197" t="s">
        <v>171</v>
      </c>
      <c r="BG4" s="198"/>
      <c r="BH4" s="198"/>
      <c r="BI4" s="198"/>
      <c r="BJ4" s="199"/>
      <c r="BK4" s="217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</row>
    <row r="5" spans="1:107" s="132" customFormat="1" ht="15" customHeight="1">
      <c r="A5" s="207"/>
      <c r="B5" s="209"/>
      <c r="C5" s="126">
        <v>1</v>
      </c>
      <c r="D5" s="127">
        <v>2</v>
      </c>
      <c r="E5" s="127">
        <v>3</v>
      </c>
      <c r="F5" s="127">
        <v>4</v>
      </c>
      <c r="G5" s="128">
        <v>5</v>
      </c>
      <c r="H5" s="126">
        <v>1</v>
      </c>
      <c r="I5" s="127">
        <v>2</v>
      </c>
      <c r="J5" s="127">
        <v>3</v>
      </c>
      <c r="K5" s="127">
        <v>4</v>
      </c>
      <c r="L5" s="128">
        <v>5</v>
      </c>
      <c r="M5" s="126">
        <v>1</v>
      </c>
      <c r="N5" s="127">
        <v>2</v>
      </c>
      <c r="O5" s="127">
        <v>3</v>
      </c>
      <c r="P5" s="127">
        <v>4</v>
      </c>
      <c r="Q5" s="128">
        <v>5</v>
      </c>
      <c r="R5" s="126">
        <v>1</v>
      </c>
      <c r="S5" s="127">
        <v>2</v>
      </c>
      <c r="T5" s="127">
        <v>3</v>
      </c>
      <c r="U5" s="127">
        <v>4</v>
      </c>
      <c r="V5" s="128">
        <v>5</v>
      </c>
      <c r="W5" s="126">
        <v>1</v>
      </c>
      <c r="X5" s="127">
        <v>2</v>
      </c>
      <c r="Y5" s="127">
        <v>3</v>
      </c>
      <c r="Z5" s="127">
        <v>4</v>
      </c>
      <c r="AA5" s="128">
        <v>5</v>
      </c>
      <c r="AB5" s="126">
        <v>1</v>
      </c>
      <c r="AC5" s="127">
        <v>2</v>
      </c>
      <c r="AD5" s="127">
        <v>3</v>
      </c>
      <c r="AE5" s="127">
        <v>4</v>
      </c>
      <c r="AF5" s="128">
        <v>5</v>
      </c>
      <c r="AG5" s="126">
        <v>1</v>
      </c>
      <c r="AH5" s="127">
        <v>2</v>
      </c>
      <c r="AI5" s="127">
        <v>3</v>
      </c>
      <c r="AJ5" s="127">
        <v>4</v>
      </c>
      <c r="AK5" s="128">
        <v>5</v>
      </c>
      <c r="AL5" s="126">
        <v>1</v>
      </c>
      <c r="AM5" s="127">
        <v>2</v>
      </c>
      <c r="AN5" s="127">
        <v>3</v>
      </c>
      <c r="AO5" s="127">
        <v>4</v>
      </c>
      <c r="AP5" s="128">
        <v>5</v>
      </c>
      <c r="AQ5" s="126">
        <v>1</v>
      </c>
      <c r="AR5" s="127">
        <v>2</v>
      </c>
      <c r="AS5" s="127">
        <v>3</v>
      </c>
      <c r="AT5" s="127">
        <v>4</v>
      </c>
      <c r="AU5" s="128">
        <v>5</v>
      </c>
      <c r="AV5" s="126">
        <v>1</v>
      </c>
      <c r="AW5" s="127">
        <v>2</v>
      </c>
      <c r="AX5" s="127">
        <v>3</v>
      </c>
      <c r="AY5" s="127">
        <v>4</v>
      </c>
      <c r="AZ5" s="128">
        <v>5</v>
      </c>
      <c r="BA5" s="126">
        <v>1</v>
      </c>
      <c r="BB5" s="127">
        <v>2</v>
      </c>
      <c r="BC5" s="127">
        <v>3</v>
      </c>
      <c r="BD5" s="127">
        <v>4</v>
      </c>
      <c r="BE5" s="128">
        <v>5</v>
      </c>
      <c r="BF5" s="126">
        <v>1</v>
      </c>
      <c r="BG5" s="127">
        <v>2</v>
      </c>
      <c r="BH5" s="127">
        <v>3</v>
      </c>
      <c r="BI5" s="127">
        <v>4</v>
      </c>
      <c r="BJ5" s="128">
        <v>5</v>
      </c>
      <c r="BK5" s="218"/>
      <c r="BL5" s="129"/>
      <c r="BM5" s="129"/>
      <c r="BN5" s="129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</row>
    <row r="6" spans="1:63" ht="15">
      <c r="A6" s="133" t="s">
        <v>172</v>
      </c>
      <c r="B6" s="134" t="s">
        <v>173</v>
      </c>
      <c r="C6" s="189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1"/>
    </row>
    <row r="7" spans="1:63" ht="15">
      <c r="A7" s="133" t="s">
        <v>174</v>
      </c>
      <c r="B7" s="136" t="s">
        <v>175</v>
      </c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1"/>
    </row>
    <row r="8" spans="1:63" ht="15">
      <c r="A8" s="133"/>
      <c r="B8" s="137" t="s">
        <v>176</v>
      </c>
      <c r="C8" s="77"/>
      <c r="D8" s="138"/>
      <c r="E8" s="138"/>
      <c r="F8" s="138"/>
      <c r="G8" s="139"/>
      <c r="H8" s="77"/>
      <c r="I8" s="138"/>
      <c r="J8" s="138"/>
      <c r="K8" s="138"/>
      <c r="L8" s="139"/>
      <c r="M8" s="77"/>
      <c r="N8" s="138"/>
      <c r="O8" s="138"/>
      <c r="P8" s="138"/>
      <c r="Q8" s="139"/>
      <c r="R8" s="77"/>
      <c r="S8" s="138"/>
      <c r="T8" s="138"/>
      <c r="U8" s="138"/>
      <c r="V8" s="139"/>
      <c r="W8" s="77"/>
      <c r="X8" s="138"/>
      <c r="Y8" s="138"/>
      <c r="Z8" s="138"/>
      <c r="AA8" s="139"/>
      <c r="AB8" s="77"/>
      <c r="AC8" s="138"/>
      <c r="AD8" s="138"/>
      <c r="AE8" s="138"/>
      <c r="AF8" s="139"/>
      <c r="AG8" s="77"/>
      <c r="AH8" s="138"/>
      <c r="AI8" s="138"/>
      <c r="AJ8" s="138"/>
      <c r="AK8" s="139"/>
      <c r="AL8" s="77"/>
      <c r="AM8" s="138"/>
      <c r="AN8" s="138"/>
      <c r="AO8" s="138"/>
      <c r="AP8" s="139"/>
      <c r="AQ8" s="77"/>
      <c r="AR8" s="138"/>
      <c r="AS8" s="138"/>
      <c r="AT8" s="138"/>
      <c r="AU8" s="139"/>
      <c r="AV8" s="77"/>
      <c r="AW8" s="138"/>
      <c r="AX8" s="138"/>
      <c r="AY8" s="138"/>
      <c r="AZ8" s="139"/>
      <c r="BA8" s="77"/>
      <c r="BB8" s="138"/>
      <c r="BC8" s="138"/>
      <c r="BD8" s="138"/>
      <c r="BE8" s="139"/>
      <c r="BF8" s="77"/>
      <c r="BG8" s="138"/>
      <c r="BH8" s="138"/>
      <c r="BI8" s="138"/>
      <c r="BJ8" s="139"/>
      <c r="BK8" s="140"/>
    </row>
    <row r="9" spans="1:63" ht="15">
      <c r="A9" s="133"/>
      <c r="B9" s="137" t="s">
        <v>177</v>
      </c>
      <c r="C9" s="77"/>
      <c r="D9" s="138"/>
      <c r="E9" s="138"/>
      <c r="F9" s="138"/>
      <c r="G9" s="139"/>
      <c r="H9" s="77"/>
      <c r="I9" s="138"/>
      <c r="J9" s="138"/>
      <c r="K9" s="138"/>
      <c r="L9" s="139"/>
      <c r="M9" s="77"/>
      <c r="N9" s="138"/>
      <c r="O9" s="138"/>
      <c r="P9" s="138"/>
      <c r="Q9" s="139"/>
      <c r="R9" s="77"/>
      <c r="S9" s="138"/>
      <c r="T9" s="138"/>
      <c r="U9" s="138"/>
      <c r="V9" s="139"/>
      <c r="W9" s="77"/>
      <c r="X9" s="138"/>
      <c r="Y9" s="138"/>
      <c r="Z9" s="138"/>
      <c r="AA9" s="139"/>
      <c r="AB9" s="77"/>
      <c r="AC9" s="138"/>
      <c r="AD9" s="138"/>
      <c r="AE9" s="138"/>
      <c r="AF9" s="139"/>
      <c r="AG9" s="77"/>
      <c r="AH9" s="138"/>
      <c r="AI9" s="138"/>
      <c r="AJ9" s="138"/>
      <c r="AK9" s="139"/>
      <c r="AL9" s="77"/>
      <c r="AM9" s="138"/>
      <c r="AN9" s="138"/>
      <c r="AO9" s="138"/>
      <c r="AP9" s="139"/>
      <c r="AQ9" s="77"/>
      <c r="AR9" s="138"/>
      <c r="AS9" s="138"/>
      <c r="AT9" s="138"/>
      <c r="AU9" s="139"/>
      <c r="AV9" s="77"/>
      <c r="AW9" s="138"/>
      <c r="AX9" s="138"/>
      <c r="AY9" s="138"/>
      <c r="AZ9" s="139"/>
      <c r="BA9" s="77"/>
      <c r="BB9" s="138"/>
      <c r="BC9" s="138"/>
      <c r="BD9" s="138"/>
      <c r="BE9" s="139"/>
      <c r="BF9" s="77"/>
      <c r="BG9" s="138"/>
      <c r="BH9" s="138"/>
      <c r="BI9" s="138"/>
      <c r="BJ9" s="139"/>
      <c r="BK9" s="140"/>
    </row>
    <row r="10" spans="1:63" ht="15">
      <c r="A10" s="133" t="s">
        <v>178</v>
      </c>
      <c r="B10" s="136" t="s">
        <v>179</v>
      </c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1"/>
    </row>
    <row r="11" spans="1:63" ht="15">
      <c r="A11" s="133"/>
      <c r="B11" s="137" t="s">
        <v>176</v>
      </c>
      <c r="C11" s="77"/>
      <c r="D11" s="138"/>
      <c r="E11" s="138"/>
      <c r="F11" s="138"/>
      <c r="G11" s="139"/>
      <c r="H11" s="77"/>
      <c r="I11" s="138"/>
      <c r="J11" s="138"/>
      <c r="K11" s="138"/>
      <c r="L11" s="139"/>
      <c r="M11" s="77"/>
      <c r="N11" s="138"/>
      <c r="O11" s="138"/>
      <c r="P11" s="138"/>
      <c r="Q11" s="139"/>
      <c r="R11" s="77"/>
      <c r="S11" s="138"/>
      <c r="T11" s="138"/>
      <c r="U11" s="138"/>
      <c r="V11" s="139"/>
      <c r="W11" s="77"/>
      <c r="X11" s="138"/>
      <c r="Y11" s="138"/>
      <c r="Z11" s="138"/>
      <c r="AA11" s="139"/>
      <c r="AB11" s="77"/>
      <c r="AC11" s="138"/>
      <c r="AD11" s="138"/>
      <c r="AE11" s="138"/>
      <c r="AF11" s="139"/>
      <c r="AG11" s="77"/>
      <c r="AH11" s="138"/>
      <c r="AI11" s="138"/>
      <c r="AJ11" s="138"/>
      <c r="AK11" s="139"/>
      <c r="AL11" s="77"/>
      <c r="AM11" s="138"/>
      <c r="AN11" s="138"/>
      <c r="AO11" s="138"/>
      <c r="AP11" s="139"/>
      <c r="AQ11" s="77"/>
      <c r="AR11" s="138"/>
      <c r="AS11" s="138"/>
      <c r="AT11" s="138"/>
      <c r="AU11" s="139"/>
      <c r="AV11" s="77"/>
      <c r="AW11" s="138"/>
      <c r="AX11" s="138"/>
      <c r="AY11" s="138"/>
      <c r="AZ11" s="139"/>
      <c r="BA11" s="77"/>
      <c r="BB11" s="138"/>
      <c r="BC11" s="138"/>
      <c r="BD11" s="138"/>
      <c r="BE11" s="139"/>
      <c r="BF11" s="77"/>
      <c r="BG11" s="138"/>
      <c r="BH11" s="138"/>
      <c r="BI11" s="138"/>
      <c r="BJ11" s="139"/>
      <c r="BK11" s="140"/>
    </row>
    <row r="12" spans="1:63" ht="15">
      <c r="A12" s="133"/>
      <c r="B12" s="137" t="s">
        <v>180</v>
      </c>
      <c r="C12" s="77"/>
      <c r="D12" s="138"/>
      <c r="E12" s="138"/>
      <c r="F12" s="138"/>
      <c r="G12" s="139"/>
      <c r="H12" s="77"/>
      <c r="I12" s="138"/>
      <c r="J12" s="138"/>
      <c r="K12" s="138"/>
      <c r="L12" s="139"/>
      <c r="M12" s="77"/>
      <c r="N12" s="138"/>
      <c r="O12" s="138"/>
      <c r="P12" s="138"/>
      <c r="Q12" s="139"/>
      <c r="R12" s="77"/>
      <c r="S12" s="138"/>
      <c r="T12" s="138"/>
      <c r="U12" s="138"/>
      <c r="V12" s="139"/>
      <c r="W12" s="77"/>
      <c r="X12" s="138"/>
      <c r="Y12" s="138"/>
      <c r="Z12" s="138"/>
      <c r="AA12" s="139"/>
      <c r="AB12" s="77"/>
      <c r="AC12" s="138"/>
      <c r="AD12" s="138"/>
      <c r="AE12" s="138"/>
      <c r="AF12" s="139"/>
      <c r="AG12" s="77"/>
      <c r="AH12" s="138"/>
      <c r="AI12" s="138"/>
      <c r="AJ12" s="138"/>
      <c r="AK12" s="139"/>
      <c r="AL12" s="77"/>
      <c r="AM12" s="138"/>
      <c r="AN12" s="138"/>
      <c r="AO12" s="138"/>
      <c r="AP12" s="139"/>
      <c r="AQ12" s="77"/>
      <c r="AR12" s="138"/>
      <c r="AS12" s="138"/>
      <c r="AT12" s="138"/>
      <c r="AU12" s="139"/>
      <c r="AV12" s="77"/>
      <c r="AW12" s="138"/>
      <c r="AX12" s="138"/>
      <c r="AY12" s="138"/>
      <c r="AZ12" s="139"/>
      <c r="BA12" s="77"/>
      <c r="BB12" s="138"/>
      <c r="BC12" s="138"/>
      <c r="BD12" s="138"/>
      <c r="BE12" s="139"/>
      <c r="BF12" s="77"/>
      <c r="BG12" s="138"/>
      <c r="BH12" s="138"/>
      <c r="BI12" s="138"/>
      <c r="BJ12" s="139"/>
      <c r="BK12" s="140"/>
    </row>
    <row r="13" spans="1:63" ht="15">
      <c r="A13" s="133" t="s">
        <v>181</v>
      </c>
      <c r="B13" s="136" t="s">
        <v>182</v>
      </c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1"/>
    </row>
    <row r="14" spans="1:63" ht="15">
      <c r="A14" s="133"/>
      <c r="B14" s="137" t="s">
        <v>176</v>
      </c>
      <c r="C14" s="77"/>
      <c r="D14" s="138"/>
      <c r="E14" s="138"/>
      <c r="F14" s="138"/>
      <c r="G14" s="139"/>
      <c r="H14" s="77"/>
      <c r="I14" s="138"/>
      <c r="J14" s="138"/>
      <c r="K14" s="138"/>
      <c r="L14" s="139"/>
      <c r="M14" s="77"/>
      <c r="N14" s="138"/>
      <c r="O14" s="138"/>
      <c r="P14" s="138"/>
      <c r="Q14" s="139"/>
      <c r="R14" s="77"/>
      <c r="S14" s="138"/>
      <c r="T14" s="138"/>
      <c r="U14" s="138"/>
      <c r="V14" s="139"/>
      <c r="W14" s="77"/>
      <c r="X14" s="138"/>
      <c r="Y14" s="138"/>
      <c r="Z14" s="138"/>
      <c r="AA14" s="139"/>
      <c r="AB14" s="77"/>
      <c r="AC14" s="138"/>
      <c r="AD14" s="138"/>
      <c r="AE14" s="138"/>
      <c r="AF14" s="139"/>
      <c r="AG14" s="77"/>
      <c r="AH14" s="138"/>
      <c r="AI14" s="138"/>
      <c r="AJ14" s="138"/>
      <c r="AK14" s="139"/>
      <c r="AL14" s="77"/>
      <c r="AM14" s="138"/>
      <c r="AN14" s="138"/>
      <c r="AO14" s="138"/>
      <c r="AP14" s="139"/>
      <c r="AQ14" s="77"/>
      <c r="AR14" s="138"/>
      <c r="AS14" s="138"/>
      <c r="AT14" s="138"/>
      <c r="AU14" s="139"/>
      <c r="AV14" s="77"/>
      <c r="AW14" s="138"/>
      <c r="AX14" s="138"/>
      <c r="AY14" s="138"/>
      <c r="AZ14" s="139"/>
      <c r="BA14" s="77"/>
      <c r="BB14" s="138"/>
      <c r="BC14" s="138"/>
      <c r="BD14" s="138"/>
      <c r="BE14" s="139"/>
      <c r="BF14" s="77"/>
      <c r="BG14" s="138"/>
      <c r="BH14" s="138"/>
      <c r="BI14" s="138"/>
      <c r="BJ14" s="139"/>
      <c r="BK14" s="140"/>
    </row>
    <row r="15" spans="1:63" ht="15">
      <c r="A15" s="133"/>
      <c r="B15" s="137" t="s">
        <v>183</v>
      </c>
      <c r="C15" s="77"/>
      <c r="D15" s="138"/>
      <c r="E15" s="138"/>
      <c r="F15" s="138"/>
      <c r="G15" s="139"/>
      <c r="H15" s="77"/>
      <c r="I15" s="138"/>
      <c r="J15" s="138"/>
      <c r="K15" s="138"/>
      <c r="L15" s="139"/>
      <c r="M15" s="77"/>
      <c r="N15" s="138"/>
      <c r="O15" s="138"/>
      <c r="P15" s="138"/>
      <c r="Q15" s="139"/>
      <c r="R15" s="77"/>
      <c r="S15" s="138"/>
      <c r="T15" s="138"/>
      <c r="U15" s="138"/>
      <c r="V15" s="139"/>
      <c r="W15" s="77"/>
      <c r="X15" s="138"/>
      <c r="Y15" s="138"/>
      <c r="Z15" s="138"/>
      <c r="AA15" s="139"/>
      <c r="AB15" s="77"/>
      <c r="AC15" s="138"/>
      <c r="AD15" s="138"/>
      <c r="AE15" s="138"/>
      <c r="AF15" s="139"/>
      <c r="AG15" s="77"/>
      <c r="AH15" s="138"/>
      <c r="AI15" s="138"/>
      <c r="AJ15" s="138"/>
      <c r="AK15" s="139"/>
      <c r="AL15" s="77"/>
      <c r="AM15" s="138"/>
      <c r="AN15" s="138"/>
      <c r="AO15" s="138"/>
      <c r="AP15" s="139"/>
      <c r="AQ15" s="77"/>
      <c r="AR15" s="138"/>
      <c r="AS15" s="138"/>
      <c r="AT15" s="138"/>
      <c r="AU15" s="139"/>
      <c r="AV15" s="77"/>
      <c r="AW15" s="138"/>
      <c r="AX15" s="138"/>
      <c r="AY15" s="138"/>
      <c r="AZ15" s="139"/>
      <c r="BA15" s="77"/>
      <c r="BB15" s="138"/>
      <c r="BC15" s="138"/>
      <c r="BD15" s="138"/>
      <c r="BE15" s="139"/>
      <c r="BF15" s="77"/>
      <c r="BG15" s="138"/>
      <c r="BH15" s="138"/>
      <c r="BI15" s="138"/>
      <c r="BJ15" s="139"/>
      <c r="BK15" s="140"/>
    </row>
    <row r="16" spans="1:63" ht="15">
      <c r="A16" s="133" t="s">
        <v>184</v>
      </c>
      <c r="B16" s="136" t="s">
        <v>185</v>
      </c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1"/>
    </row>
    <row r="17" spans="1:63" ht="15">
      <c r="A17" s="133"/>
      <c r="B17" s="137" t="s">
        <v>176</v>
      </c>
      <c r="C17" s="77"/>
      <c r="D17" s="138"/>
      <c r="E17" s="138"/>
      <c r="F17" s="138"/>
      <c r="G17" s="139"/>
      <c r="H17" s="77"/>
      <c r="I17" s="138"/>
      <c r="J17" s="138"/>
      <c r="K17" s="138"/>
      <c r="L17" s="139"/>
      <c r="M17" s="77"/>
      <c r="N17" s="138"/>
      <c r="O17" s="138"/>
      <c r="P17" s="138"/>
      <c r="Q17" s="139"/>
      <c r="R17" s="77"/>
      <c r="S17" s="138"/>
      <c r="T17" s="138"/>
      <c r="U17" s="138"/>
      <c r="V17" s="139"/>
      <c r="W17" s="77"/>
      <c r="X17" s="138"/>
      <c r="Y17" s="138"/>
      <c r="Z17" s="138"/>
      <c r="AA17" s="139"/>
      <c r="AB17" s="77"/>
      <c r="AC17" s="138"/>
      <c r="AD17" s="138"/>
      <c r="AE17" s="138"/>
      <c r="AF17" s="139"/>
      <c r="AG17" s="77"/>
      <c r="AH17" s="138"/>
      <c r="AI17" s="138"/>
      <c r="AJ17" s="138"/>
      <c r="AK17" s="139"/>
      <c r="AL17" s="77"/>
      <c r="AM17" s="138"/>
      <c r="AN17" s="138"/>
      <c r="AO17" s="138"/>
      <c r="AP17" s="139"/>
      <c r="AQ17" s="77"/>
      <c r="AR17" s="138"/>
      <c r="AS17" s="138"/>
      <c r="AT17" s="138"/>
      <c r="AU17" s="139"/>
      <c r="AV17" s="77"/>
      <c r="AW17" s="138"/>
      <c r="AX17" s="138"/>
      <c r="AY17" s="138"/>
      <c r="AZ17" s="139"/>
      <c r="BA17" s="77"/>
      <c r="BB17" s="138"/>
      <c r="BC17" s="138"/>
      <c r="BD17" s="138"/>
      <c r="BE17" s="139"/>
      <c r="BF17" s="77"/>
      <c r="BG17" s="138"/>
      <c r="BH17" s="138"/>
      <c r="BI17" s="138"/>
      <c r="BJ17" s="139"/>
      <c r="BK17" s="140"/>
    </row>
    <row r="18" spans="1:63" ht="15">
      <c r="A18" s="133"/>
      <c r="B18" s="137" t="s">
        <v>186</v>
      </c>
      <c r="C18" s="77"/>
      <c r="D18" s="138"/>
      <c r="E18" s="138"/>
      <c r="F18" s="138"/>
      <c r="G18" s="139"/>
      <c r="H18" s="77"/>
      <c r="I18" s="138"/>
      <c r="J18" s="138"/>
      <c r="K18" s="138"/>
      <c r="L18" s="139"/>
      <c r="M18" s="77"/>
      <c r="N18" s="138"/>
      <c r="O18" s="138"/>
      <c r="P18" s="138"/>
      <c r="Q18" s="139"/>
      <c r="R18" s="77"/>
      <c r="S18" s="138"/>
      <c r="T18" s="138"/>
      <c r="U18" s="138"/>
      <c r="V18" s="139"/>
      <c r="W18" s="77"/>
      <c r="X18" s="138"/>
      <c r="Y18" s="138"/>
      <c r="Z18" s="138"/>
      <c r="AA18" s="139"/>
      <c r="AB18" s="77"/>
      <c r="AC18" s="138"/>
      <c r="AD18" s="138"/>
      <c r="AE18" s="138"/>
      <c r="AF18" s="139"/>
      <c r="AG18" s="77"/>
      <c r="AH18" s="138"/>
      <c r="AI18" s="138"/>
      <c r="AJ18" s="138"/>
      <c r="AK18" s="139"/>
      <c r="AL18" s="77"/>
      <c r="AM18" s="138"/>
      <c r="AN18" s="138"/>
      <c r="AO18" s="138"/>
      <c r="AP18" s="139"/>
      <c r="AQ18" s="77"/>
      <c r="AR18" s="138"/>
      <c r="AS18" s="138"/>
      <c r="AT18" s="138"/>
      <c r="AU18" s="139"/>
      <c r="AV18" s="77"/>
      <c r="AW18" s="138"/>
      <c r="AX18" s="138"/>
      <c r="AY18" s="138"/>
      <c r="AZ18" s="139"/>
      <c r="BA18" s="77"/>
      <c r="BB18" s="138"/>
      <c r="BC18" s="138"/>
      <c r="BD18" s="138"/>
      <c r="BE18" s="139"/>
      <c r="BF18" s="77"/>
      <c r="BG18" s="138"/>
      <c r="BH18" s="138"/>
      <c r="BI18" s="138"/>
      <c r="BJ18" s="139"/>
      <c r="BK18" s="140"/>
    </row>
    <row r="19" spans="1:63" ht="15">
      <c r="A19" s="133" t="s">
        <v>187</v>
      </c>
      <c r="B19" s="141" t="s">
        <v>188</v>
      </c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1"/>
    </row>
    <row r="20" spans="1:63" ht="15">
      <c r="A20" s="133"/>
      <c r="B20" s="137" t="s">
        <v>189</v>
      </c>
      <c r="C20" s="77"/>
      <c r="D20" s="138">
        <v>269.65182526939805</v>
      </c>
      <c r="E20" s="138"/>
      <c r="F20" s="138"/>
      <c r="G20" s="139"/>
      <c r="H20" s="77"/>
      <c r="I20" s="138"/>
      <c r="J20" s="142">
        <v>1461.420335928727</v>
      </c>
      <c r="K20" s="138"/>
      <c r="L20" s="139"/>
      <c r="M20" s="77"/>
      <c r="N20" s="138"/>
      <c r="O20" s="138"/>
      <c r="P20" s="138"/>
      <c r="Q20" s="139"/>
      <c r="R20" s="77"/>
      <c r="S20" s="138"/>
      <c r="T20" s="143">
        <v>50.18448868473171</v>
      </c>
      <c r="U20" s="138"/>
      <c r="V20" s="139"/>
      <c r="W20" s="77"/>
      <c r="X20" s="138"/>
      <c r="Y20" s="138"/>
      <c r="Z20" s="138"/>
      <c r="AA20" s="139"/>
      <c r="AB20" s="77"/>
      <c r="AC20" s="138"/>
      <c r="AD20" s="138">
        <v>43.82986458125714</v>
      </c>
      <c r="AE20" s="138"/>
      <c r="AF20" s="139"/>
      <c r="AG20" s="77"/>
      <c r="AH20" s="138"/>
      <c r="AI20" s="138"/>
      <c r="AJ20" s="138"/>
      <c r="AK20" s="139"/>
      <c r="AL20" s="77"/>
      <c r="AM20" s="138"/>
      <c r="AN20" s="138">
        <v>3.553772803885714</v>
      </c>
      <c r="AO20" s="138"/>
      <c r="AP20" s="139"/>
      <c r="AQ20" s="77"/>
      <c r="AR20" s="138"/>
      <c r="AS20" s="138"/>
      <c r="AT20" s="138"/>
      <c r="AU20" s="139"/>
      <c r="AV20" s="77"/>
      <c r="AW20" s="138"/>
      <c r="AX20" s="138"/>
      <c r="AY20" s="138"/>
      <c r="AZ20" s="139"/>
      <c r="BA20" s="77"/>
      <c r="BB20" s="138"/>
      <c r="BC20" s="138"/>
      <c r="BD20" s="138"/>
      <c r="BE20" s="139"/>
      <c r="BF20" s="77"/>
      <c r="BG20" s="138"/>
      <c r="BH20" s="138"/>
      <c r="BI20" s="138"/>
      <c r="BJ20" s="139"/>
      <c r="BK20" s="144">
        <f>D20+J20+T20+AD20+AN20</f>
        <v>1828.6402872679994</v>
      </c>
    </row>
    <row r="21" spans="1:63" ht="15">
      <c r="A21" s="133"/>
      <c r="B21" s="137" t="s">
        <v>190</v>
      </c>
      <c r="C21" s="77"/>
      <c r="D21" s="138">
        <f>SUM(D20)</f>
        <v>269.65182526939805</v>
      </c>
      <c r="E21" s="138"/>
      <c r="F21" s="138"/>
      <c r="G21" s="139"/>
      <c r="H21" s="77"/>
      <c r="I21" s="138"/>
      <c r="J21" s="142">
        <f>SUM(J20)</f>
        <v>1461.420335928727</v>
      </c>
      <c r="K21" s="138"/>
      <c r="L21" s="139"/>
      <c r="M21" s="77"/>
      <c r="N21" s="138"/>
      <c r="O21" s="138"/>
      <c r="P21" s="138"/>
      <c r="Q21" s="139"/>
      <c r="R21" s="77"/>
      <c r="S21" s="138"/>
      <c r="T21" s="143">
        <f>SUM(T20)</f>
        <v>50.18448868473171</v>
      </c>
      <c r="U21" s="138"/>
      <c r="V21" s="139"/>
      <c r="W21" s="77"/>
      <c r="X21" s="138"/>
      <c r="Y21" s="138"/>
      <c r="Z21" s="138"/>
      <c r="AA21" s="139"/>
      <c r="AB21" s="77"/>
      <c r="AC21" s="138"/>
      <c r="AD21" s="138">
        <f>SUM(AD20)</f>
        <v>43.82986458125714</v>
      </c>
      <c r="AE21" s="138"/>
      <c r="AF21" s="139"/>
      <c r="AG21" s="77"/>
      <c r="AH21" s="138"/>
      <c r="AI21" s="138"/>
      <c r="AJ21" s="138"/>
      <c r="AK21" s="139"/>
      <c r="AL21" s="77"/>
      <c r="AM21" s="138"/>
      <c r="AN21" s="138">
        <f>SUM(AN20)</f>
        <v>3.553772803885714</v>
      </c>
      <c r="AO21" s="138"/>
      <c r="AP21" s="139"/>
      <c r="AQ21" s="77"/>
      <c r="AR21" s="138"/>
      <c r="AS21" s="138"/>
      <c r="AT21" s="138"/>
      <c r="AU21" s="139"/>
      <c r="AV21" s="77"/>
      <c r="AW21" s="138"/>
      <c r="AX21" s="138"/>
      <c r="AY21" s="138"/>
      <c r="AZ21" s="139"/>
      <c r="BA21" s="77"/>
      <c r="BB21" s="138"/>
      <c r="BC21" s="138"/>
      <c r="BD21" s="138"/>
      <c r="BE21" s="139"/>
      <c r="BF21" s="77"/>
      <c r="BG21" s="138"/>
      <c r="BH21" s="138"/>
      <c r="BI21" s="138"/>
      <c r="BJ21" s="139"/>
      <c r="BK21" s="144">
        <f>D21+J21+T21+AD21+AN21</f>
        <v>1828.6402872679994</v>
      </c>
    </row>
    <row r="22" spans="1:63" ht="15">
      <c r="A22" s="133" t="s">
        <v>191</v>
      </c>
      <c r="B22" s="136" t="s">
        <v>192</v>
      </c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1"/>
    </row>
    <row r="23" spans="1:63" ht="15">
      <c r="A23" s="133"/>
      <c r="B23" s="137" t="s">
        <v>176</v>
      </c>
      <c r="C23" s="77"/>
      <c r="D23" s="138"/>
      <c r="E23" s="138"/>
      <c r="F23" s="138"/>
      <c r="G23" s="139"/>
      <c r="H23" s="77"/>
      <c r="I23" s="138"/>
      <c r="J23" s="138"/>
      <c r="K23" s="138"/>
      <c r="L23" s="139"/>
      <c r="M23" s="77"/>
      <c r="N23" s="138"/>
      <c r="O23" s="138"/>
      <c r="P23" s="138"/>
      <c r="Q23" s="139"/>
      <c r="R23" s="77"/>
      <c r="S23" s="138"/>
      <c r="T23" s="138"/>
      <c r="U23" s="138"/>
      <c r="V23" s="139"/>
      <c r="W23" s="77"/>
      <c r="X23" s="138"/>
      <c r="Y23" s="138"/>
      <c r="Z23" s="138"/>
      <c r="AA23" s="139"/>
      <c r="AB23" s="77"/>
      <c r="AC23" s="138"/>
      <c r="AD23" s="138"/>
      <c r="AE23" s="138"/>
      <c r="AF23" s="139"/>
      <c r="AG23" s="77"/>
      <c r="AH23" s="138"/>
      <c r="AI23" s="138"/>
      <c r="AJ23" s="138"/>
      <c r="AK23" s="139"/>
      <c r="AL23" s="77"/>
      <c r="AM23" s="138"/>
      <c r="AN23" s="138"/>
      <c r="AO23" s="138"/>
      <c r="AP23" s="139"/>
      <c r="AQ23" s="77"/>
      <c r="AR23" s="138"/>
      <c r="AS23" s="138"/>
      <c r="AT23" s="138"/>
      <c r="AU23" s="139"/>
      <c r="AV23" s="77"/>
      <c r="AW23" s="138"/>
      <c r="AX23" s="138"/>
      <c r="AY23" s="138"/>
      <c r="AZ23" s="139"/>
      <c r="BA23" s="77"/>
      <c r="BB23" s="138"/>
      <c r="BC23" s="138"/>
      <c r="BD23" s="138"/>
      <c r="BE23" s="139"/>
      <c r="BF23" s="77"/>
      <c r="BG23" s="138"/>
      <c r="BH23" s="138"/>
      <c r="BI23" s="138"/>
      <c r="BJ23" s="139"/>
      <c r="BK23" s="140"/>
    </row>
    <row r="24" spans="1:63" ht="15">
      <c r="A24" s="133"/>
      <c r="B24" s="137" t="s">
        <v>193</v>
      </c>
      <c r="C24" s="77"/>
      <c r="D24" s="138"/>
      <c r="E24" s="138"/>
      <c r="F24" s="138"/>
      <c r="G24" s="139"/>
      <c r="H24" s="77"/>
      <c r="I24" s="138"/>
      <c r="J24" s="138"/>
      <c r="K24" s="138"/>
      <c r="L24" s="139"/>
      <c r="M24" s="77"/>
      <c r="N24" s="138"/>
      <c r="O24" s="138"/>
      <c r="P24" s="138"/>
      <c r="Q24" s="139"/>
      <c r="R24" s="77"/>
      <c r="S24" s="138"/>
      <c r="T24" s="138"/>
      <c r="U24" s="138"/>
      <c r="V24" s="139"/>
      <c r="W24" s="77"/>
      <c r="X24" s="138"/>
      <c r="Y24" s="138"/>
      <c r="Z24" s="138"/>
      <c r="AA24" s="139"/>
      <c r="AB24" s="77"/>
      <c r="AC24" s="138"/>
      <c r="AD24" s="138"/>
      <c r="AE24" s="138"/>
      <c r="AF24" s="139"/>
      <c r="AG24" s="77"/>
      <c r="AH24" s="138"/>
      <c r="AI24" s="138"/>
      <c r="AJ24" s="138"/>
      <c r="AK24" s="139"/>
      <c r="AL24" s="77"/>
      <c r="AM24" s="138"/>
      <c r="AN24" s="138"/>
      <c r="AO24" s="138"/>
      <c r="AP24" s="139"/>
      <c r="AQ24" s="77"/>
      <c r="AR24" s="138"/>
      <c r="AS24" s="138"/>
      <c r="AT24" s="138"/>
      <c r="AU24" s="139"/>
      <c r="AV24" s="77"/>
      <c r="AW24" s="138"/>
      <c r="AX24" s="138"/>
      <c r="AY24" s="138"/>
      <c r="AZ24" s="139"/>
      <c r="BA24" s="77"/>
      <c r="BB24" s="138"/>
      <c r="BC24" s="138"/>
      <c r="BD24" s="138"/>
      <c r="BE24" s="139"/>
      <c r="BF24" s="77"/>
      <c r="BG24" s="138"/>
      <c r="BH24" s="138"/>
      <c r="BI24" s="138"/>
      <c r="BJ24" s="139"/>
      <c r="BK24" s="140"/>
    </row>
    <row r="25" spans="1:63" ht="15">
      <c r="A25" s="133"/>
      <c r="B25" s="145" t="s">
        <v>194</v>
      </c>
      <c r="C25" s="77"/>
      <c r="D25" s="138"/>
      <c r="E25" s="138"/>
      <c r="F25" s="138"/>
      <c r="G25" s="139"/>
      <c r="H25" s="77"/>
      <c r="I25" s="138"/>
      <c r="J25" s="138"/>
      <c r="K25" s="138"/>
      <c r="L25" s="139"/>
      <c r="M25" s="77"/>
      <c r="N25" s="138"/>
      <c r="O25" s="138"/>
      <c r="P25" s="138"/>
      <c r="Q25" s="139"/>
      <c r="R25" s="77"/>
      <c r="S25" s="138"/>
      <c r="T25" s="138"/>
      <c r="U25" s="138"/>
      <c r="V25" s="139"/>
      <c r="W25" s="77"/>
      <c r="X25" s="138"/>
      <c r="Y25" s="138"/>
      <c r="Z25" s="138"/>
      <c r="AA25" s="139"/>
      <c r="AB25" s="77"/>
      <c r="AC25" s="138"/>
      <c r="AD25" s="138"/>
      <c r="AE25" s="138"/>
      <c r="AF25" s="139"/>
      <c r="AG25" s="77"/>
      <c r="AH25" s="138"/>
      <c r="AI25" s="138"/>
      <c r="AJ25" s="138"/>
      <c r="AK25" s="139"/>
      <c r="AL25" s="77"/>
      <c r="AM25" s="138"/>
      <c r="AN25" s="138"/>
      <c r="AO25" s="138"/>
      <c r="AP25" s="139"/>
      <c r="AQ25" s="77"/>
      <c r="AR25" s="138"/>
      <c r="AS25" s="138"/>
      <c r="AT25" s="138"/>
      <c r="AU25" s="139"/>
      <c r="AV25" s="77"/>
      <c r="AW25" s="138"/>
      <c r="AX25" s="138"/>
      <c r="AY25" s="138"/>
      <c r="AZ25" s="139"/>
      <c r="BA25" s="77"/>
      <c r="BB25" s="138"/>
      <c r="BC25" s="138"/>
      <c r="BD25" s="138"/>
      <c r="BE25" s="139"/>
      <c r="BF25" s="77"/>
      <c r="BG25" s="138"/>
      <c r="BH25" s="138"/>
      <c r="BI25" s="138"/>
      <c r="BJ25" s="139"/>
      <c r="BK25" s="140"/>
    </row>
    <row r="26" spans="1:63" ht="3.75" customHeight="1">
      <c r="A26" s="133"/>
      <c r="B26" s="146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1"/>
    </row>
    <row r="27" spans="1:63" ht="15">
      <c r="A27" s="133" t="s">
        <v>195</v>
      </c>
      <c r="B27" s="134" t="s">
        <v>196</v>
      </c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1"/>
    </row>
    <row r="28" spans="1:63" s="147" customFormat="1" ht="15">
      <c r="A28" s="133" t="s">
        <v>174</v>
      </c>
      <c r="B28" s="136" t="s">
        <v>197</v>
      </c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6"/>
    </row>
    <row r="29" spans="1:63" s="147" customFormat="1" ht="15">
      <c r="A29" s="133"/>
      <c r="B29" s="137" t="s">
        <v>176</v>
      </c>
      <c r="C29" s="148"/>
      <c r="D29" s="149"/>
      <c r="E29" s="149"/>
      <c r="F29" s="149"/>
      <c r="G29" s="150"/>
      <c r="H29" s="148"/>
      <c r="I29" s="149"/>
      <c r="J29" s="149"/>
      <c r="K29" s="149"/>
      <c r="L29" s="150"/>
      <c r="M29" s="148"/>
      <c r="N29" s="149"/>
      <c r="O29" s="149"/>
      <c r="P29" s="149"/>
      <c r="Q29" s="150"/>
      <c r="R29" s="148"/>
      <c r="S29" s="149"/>
      <c r="T29" s="149"/>
      <c r="U29" s="149"/>
      <c r="V29" s="150"/>
      <c r="W29" s="148"/>
      <c r="X29" s="149"/>
      <c r="Y29" s="149"/>
      <c r="Z29" s="149"/>
      <c r="AA29" s="150"/>
      <c r="AB29" s="148"/>
      <c r="AC29" s="149"/>
      <c r="AD29" s="149"/>
      <c r="AE29" s="149"/>
      <c r="AF29" s="150"/>
      <c r="AG29" s="148"/>
      <c r="AH29" s="149"/>
      <c r="AI29" s="149"/>
      <c r="AJ29" s="149"/>
      <c r="AK29" s="150"/>
      <c r="AL29" s="148"/>
      <c r="AM29" s="149"/>
      <c r="AN29" s="149"/>
      <c r="AO29" s="149"/>
      <c r="AP29" s="150"/>
      <c r="AQ29" s="148"/>
      <c r="AR29" s="149"/>
      <c r="AS29" s="149"/>
      <c r="AT29" s="149"/>
      <c r="AU29" s="150"/>
      <c r="AV29" s="148"/>
      <c r="AW29" s="149"/>
      <c r="AX29" s="149"/>
      <c r="AY29" s="149"/>
      <c r="AZ29" s="150"/>
      <c r="BA29" s="148"/>
      <c r="BB29" s="149"/>
      <c r="BC29" s="149"/>
      <c r="BD29" s="149"/>
      <c r="BE29" s="150"/>
      <c r="BF29" s="148"/>
      <c r="BG29" s="149"/>
      <c r="BH29" s="149"/>
      <c r="BI29" s="149"/>
      <c r="BJ29" s="150"/>
      <c r="BK29" s="133"/>
    </row>
    <row r="30" spans="1:63" s="147" customFormat="1" ht="15">
      <c r="A30" s="133"/>
      <c r="B30" s="137" t="s">
        <v>177</v>
      </c>
      <c r="C30" s="148"/>
      <c r="D30" s="149"/>
      <c r="E30" s="149"/>
      <c r="F30" s="149"/>
      <c r="G30" s="150"/>
      <c r="H30" s="148"/>
      <c r="I30" s="149"/>
      <c r="J30" s="149"/>
      <c r="K30" s="149"/>
      <c r="L30" s="150"/>
      <c r="M30" s="148"/>
      <c r="N30" s="149"/>
      <c r="O30" s="149"/>
      <c r="P30" s="149"/>
      <c r="Q30" s="150"/>
      <c r="R30" s="148"/>
      <c r="S30" s="149"/>
      <c r="T30" s="149"/>
      <c r="U30" s="149"/>
      <c r="V30" s="150"/>
      <c r="W30" s="148"/>
      <c r="X30" s="149"/>
      <c r="Y30" s="149"/>
      <c r="Z30" s="149"/>
      <c r="AA30" s="150"/>
      <c r="AB30" s="148"/>
      <c r="AC30" s="149"/>
      <c r="AD30" s="149"/>
      <c r="AE30" s="149"/>
      <c r="AF30" s="150"/>
      <c r="AG30" s="148"/>
      <c r="AH30" s="149"/>
      <c r="AI30" s="149"/>
      <c r="AJ30" s="149"/>
      <c r="AK30" s="150"/>
      <c r="AL30" s="148"/>
      <c r="AM30" s="149"/>
      <c r="AN30" s="149"/>
      <c r="AO30" s="149"/>
      <c r="AP30" s="150"/>
      <c r="AQ30" s="148"/>
      <c r="AR30" s="149"/>
      <c r="AS30" s="149"/>
      <c r="AT30" s="149"/>
      <c r="AU30" s="150"/>
      <c r="AV30" s="148"/>
      <c r="AW30" s="149"/>
      <c r="AX30" s="149"/>
      <c r="AY30" s="149"/>
      <c r="AZ30" s="150"/>
      <c r="BA30" s="148"/>
      <c r="BB30" s="149"/>
      <c r="BC30" s="149"/>
      <c r="BD30" s="149"/>
      <c r="BE30" s="150"/>
      <c r="BF30" s="148"/>
      <c r="BG30" s="149"/>
      <c r="BH30" s="149"/>
      <c r="BI30" s="149"/>
      <c r="BJ30" s="150"/>
      <c r="BK30" s="133"/>
    </row>
    <row r="31" spans="1:63" ht="15">
      <c r="A31" s="133" t="s">
        <v>178</v>
      </c>
      <c r="B31" s="136" t="s">
        <v>198</v>
      </c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1"/>
    </row>
    <row r="32" spans="1:63" ht="15">
      <c r="A32" s="133"/>
      <c r="B32" s="137" t="s">
        <v>176</v>
      </c>
      <c r="C32" s="77"/>
      <c r="D32" s="138"/>
      <c r="E32" s="138"/>
      <c r="F32" s="138"/>
      <c r="G32" s="139"/>
      <c r="H32" s="77"/>
      <c r="I32" s="138"/>
      <c r="J32" s="138"/>
      <c r="K32" s="138"/>
      <c r="L32" s="139"/>
      <c r="M32" s="77"/>
      <c r="N32" s="138"/>
      <c r="O32" s="138"/>
      <c r="P32" s="138"/>
      <c r="Q32" s="139"/>
      <c r="R32" s="77"/>
      <c r="S32" s="138"/>
      <c r="T32" s="138"/>
      <c r="U32" s="138"/>
      <c r="V32" s="139"/>
      <c r="W32" s="77"/>
      <c r="X32" s="138"/>
      <c r="Y32" s="138"/>
      <c r="Z32" s="138"/>
      <c r="AA32" s="139"/>
      <c r="AB32" s="77"/>
      <c r="AC32" s="138"/>
      <c r="AD32" s="138"/>
      <c r="AE32" s="138"/>
      <c r="AF32" s="139"/>
      <c r="AG32" s="77"/>
      <c r="AH32" s="138"/>
      <c r="AI32" s="138"/>
      <c r="AJ32" s="138"/>
      <c r="AK32" s="139"/>
      <c r="AL32" s="77"/>
      <c r="AM32" s="138"/>
      <c r="AN32" s="138"/>
      <c r="AO32" s="138"/>
      <c r="AP32" s="139"/>
      <c r="AQ32" s="77"/>
      <c r="AR32" s="138"/>
      <c r="AS32" s="138"/>
      <c r="AT32" s="138"/>
      <c r="AU32" s="139"/>
      <c r="AV32" s="77"/>
      <c r="AW32" s="138"/>
      <c r="AX32" s="138"/>
      <c r="AY32" s="138"/>
      <c r="AZ32" s="139"/>
      <c r="BA32" s="77"/>
      <c r="BB32" s="138"/>
      <c r="BC32" s="138"/>
      <c r="BD32" s="138"/>
      <c r="BE32" s="139"/>
      <c r="BF32" s="77"/>
      <c r="BG32" s="138"/>
      <c r="BH32" s="138"/>
      <c r="BI32" s="138"/>
      <c r="BJ32" s="139"/>
      <c r="BK32" s="140"/>
    </row>
    <row r="33" spans="1:63" ht="15">
      <c r="A33" s="133"/>
      <c r="B33" s="137" t="s">
        <v>180</v>
      </c>
      <c r="C33" s="77"/>
      <c r="D33" s="138"/>
      <c r="E33" s="138"/>
      <c r="F33" s="138"/>
      <c r="G33" s="139"/>
      <c r="H33" s="77"/>
      <c r="I33" s="138"/>
      <c r="J33" s="138"/>
      <c r="K33" s="138"/>
      <c r="L33" s="139"/>
      <c r="M33" s="77"/>
      <c r="N33" s="138"/>
      <c r="O33" s="138"/>
      <c r="P33" s="138"/>
      <c r="Q33" s="139"/>
      <c r="R33" s="77"/>
      <c r="S33" s="138"/>
      <c r="T33" s="138"/>
      <c r="U33" s="138"/>
      <c r="V33" s="139"/>
      <c r="W33" s="77"/>
      <c r="X33" s="138"/>
      <c r="Y33" s="138"/>
      <c r="Z33" s="138"/>
      <c r="AA33" s="139"/>
      <c r="AB33" s="77"/>
      <c r="AC33" s="138"/>
      <c r="AD33" s="138"/>
      <c r="AE33" s="138"/>
      <c r="AF33" s="139"/>
      <c r="AG33" s="77"/>
      <c r="AH33" s="138"/>
      <c r="AI33" s="138"/>
      <c r="AJ33" s="138"/>
      <c r="AK33" s="139"/>
      <c r="AL33" s="77"/>
      <c r="AM33" s="138"/>
      <c r="AN33" s="138"/>
      <c r="AO33" s="138"/>
      <c r="AP33" s="139"/>
      <c r="AQ33" s="77"/>
      <c r="AR33" s="138"/>
      <c r="AS33" s="138"/>
      <c r="AT33" s="138"/>
      <c r="AU33" s="139"/>
      <c r="AV33" s="77"/>
      <c r="AW33" s="138"/>
      <c r="AX33" s="138"/>
      <c r="AY33" s="138"/>
      <c r="AZ33" s="139"/>
      <c r="BA33" s="77"/>
      <c r="BB33" s="138"/>
      <c r="BC33" s="138"/>
      <c r="BD33" s="138"/>
      <c r="BE33" s="139"/>
      <c r="BF33" s="77"/>
      <c r="BG33" s="138"/>
      <c r="BH33" s="138"/>
      <c r="BI33" s="138"/>
      <c r="BJ33" s="139"/>
      <c r="BK33" s="140"/>
    </row>
    <row r="34" spans="1:63" ht="15">
      <c r="A34" s="133"/>
      <c r="B34" s="145" t="s">
        <v>199</v>
      </c>
      <c r="C34" s="77"/>
      <c r="D34" s="138"/>
      <c r="E34" s="138"/>
      <c r="F34" s="138"/>
      <c r="G34" s="139"/>
      <c r="H34" s="77"/>
      <c r="I34" s="138"/>
      <c r="J34" s="138"/>
      <c r="K34" s="138"/>
      <c r="L34" s="139"/>
      <c r="M34" s="77"/>
      <c r="N34" s="138"/>
      <c r="O34" s="138"/>
      <c r="P34" s="138"/>
      <c r="Q34" s="139"/>
      <c r="R34" s="77"/>
      <c r="S34" s="138"/>
      <c r="T34" s="138"/>
      <c r="U34" s="138"/>
      <c r="V34" s="139"/>
      <c r="W34" s="77"/>
      <c r="X34" s="138"/>
      <c r="Y34" s="138"/>
      <c r="Z34" s="138"/>
      <c r="AA34" s="139"/>
      <c r="AB34" s="77"/>
      <c r="AC34" s="138"/>
      <c r="AD34" s="138"/>
      <c r="AE34" s="138"/>
      <c r="AF34" s="139"/>
      <c r="AG34" s="77"/>
      <c r="AH34" s="138"/>
      <c r="AI34" s="138"/>
      <c r="AJ34" s="138"/>
      <c r="AK34" s="139"/>
      <c r="AL34" s="77"/>
      <c r="AM34" s="138"/>
      <c r="AN34" s="138"/>
      <c r="AO34" s="138"/>
      <c r="AP34" s="139"/>
      <c r="AQ34" s="77"/>
      <c r="AR34" s="138"/>
      <c r="AS34" s="138"/>
      <c r="AT34" s="138"/>
      <c r="AU34" s="139"/>
      <c r="AV34" s="77"/>
      <c r="AW34" s="138"/>
      <c r="AX34" s="138"/>
      <c r="AY34" s="138"/>
      <c r="AZ34" s="139"/>
      <c r="BA34" s="77"/>
      <c r="BB34" s="138"/>
      <c r="BC34" s="138"/>
      <c r="BD34" s="138"/>
      <c r="BE34" s="139"/>
      <c r="BF34" s="77"/>
      <c r="BG34" s="138"/>
      <c r="BH34" s="138"/>
      <c r="BI34" s="138"/>
      <c r="BJ34" s="139"/>
      <c r="BK34" s="140"/>
    </row>
    <row r="35" spans="1:63" ht="3" customHeight="1">
      <c r="A35" s="133"/>
      <c r="B35" s="136"/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1"/>
    </row>
    <row r="36" spans="1:63" ht="15">
      <c r="A36" s="133" t="s">
        <v>200</v>
      </c>
      <c r="B36" s="134" t="s">
        <v>201</v>
      </c>
      <c r="C36" s="18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1"/>
    </row>
    <row r="37" spans="1:63" ht="15">
      <c r="A37" s="133" t="s">
        <v>174</v>
      </c>
      <c r="B37" s="136" t="s">
        <v>202</v>
      </c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1"/>
    </row>
    <row r="38" spans="1:63" ht="15">
      <c r="A38" s="133"/>
      <c r="B38" s="137" t="s">
        <v>176</v>
      </c>
      <c r="C38" s="77"/>
      <c r="D38" s="138"/>
      <c r="E38" s="138"/>
      <c r="F38" s="138"/>
      <c r="G38" s="139"/>
      <c r="H38" s="77"/>
      <c r="I38" s="138"/>
      <c r="J38" s="138"/>
      <c r="K38" s="138"/>
      <c r="L38" s="139"/>
      <c r="M38" s="77"/>
      <c r="N38" s="138"/>
      <c r="O38" s="138"/>
      <c r="P38" s="138"/>
      <c r="Q38" s="139"/>
      <c r="R38" s="77"/>
      <c r="S38" s="138"/>
      <c r="T38" s="138"/>
      <c r="U38" s="138"/>
      <c r="V38" s="139"/>
      <c r="W38" s="77"/>
      <c r="X38" s="138"/>
      <c r="Y38" s="138"/>
      <c r="Z38" s="138"/>
      <c r="AA38" s="139"/>
      <c r="AB38" s="77"/>
      <c r="AC38" s="138"/>
      <c r="AD38" s="138"/>
      <c r="AE38" s="138"/>
      <c r="AF38" s="139"/>
      <c r="AG38" s="77"/>
      <c r="AH38" s="138"/>
      <c r="AI38" s="138"/>
      <c r="AJ38" s="138"/>
      <c r="AK38" s="139"/>
      <c r="AL38" s="77"/>
      <c r="AM38" s="138"/>
      <c r="AN38" s="138"/>
      <c r="AO38" s="138"/>
      <c r="AP38" s="139"/>
      <c r="AQ38" s="77"/>
      <c r="AR38" s="138"/>
      <c r="AS38" s="138"/>
      <c r="AT38" s="138"/>
      <c r="AU38" s="139"/>
      <c r="AV38" s="77"/>
      <c r="AW38" s="138"/>
      <c r="AX38" s="138"/>
      <c r="AY38" s="138"/>
      <c r="AZ38" s="139"/>
      <c r="BA38" s="77"/>
      <c r="BB38" s="138"/>
      <c r="BC38" s="138"/>
      <c r="BD38" s="138"/>
      <c r="BE38" s="139"/>
      <c r="BF38" s="77"/>
      <c r="BG38" s="138"/>
      <c r="BH38" s="138"/>
      <c r="BI38" s="138"/>
      <c r="BJ38" s="139"/>
      <c r="BK38" s="140"/>
    </row>
    <row r="39" spans="1:63" ht="15">
      <c r="A39" s="133"/>
      <c r="B39" s="145" t="s">
        <v>203</v>
      </c>
      <c r="C39" s="77"/>
      <c r="D39" s="138"/>
      <c r="E39" s="138"/>
      <c r="F39" s="138"/>
      <c r="G39" s="139"/>
      <c r="H39" s="77"/>
      <c r="I39" s="138"/>
      <c r="J39" s="138"/>
      <c r="K39" s="138"/>
      <c r="L39" s="139"/>
      <c r="M39" s="77"/>
      <c r="N39" s="138"/>
      <c r="O39" s="138"/>
      <c r="P39" s="138"/>
      <c r="Q39" s="139"/>
      <c r="R39" s="77"/>
      <c r="S39" s="138"/>
      <c r="T39" s="138"/>
      <c r="U39" s="138"/>
      <c r="V39" s="139"/>
      <c r="W39" s="77"/>
      <c r="X39" s="138"/>
      <c r="Y39" s="138"/>
      <c r="Z39" s="138"/>
      <c r="AA39" s="139"/>
      <c r="AB39" s="77"/>
      <c r="AC39" s="138"/>
      <c r="AD39" s="138"/>
      <c r="AE39" s="138"/>
      <c r="AF39" s="139"/>
      <c r="AG39" s="77"/>
      <c r="AH39" s="138"/>
      <c r="AI39" s="138"/>
      <c r="AJ39" s="138"/>
      <c r="AK39" s="139"/>
      <c r="AL39" s="77"/>
      <c r="AM39" s="138"/>
      <c r="AN39" s="138"/>
      <c r="AO39" s="138"/>
      <c r="AP39" s="139"/>
      <c r="AQ39" s="77"/>
      <c r="AR39" s="138"/>
      <c r="AS39" s="138"/>
      <c r="AT39" s="138"/>
      <c r="AU39" s="139"/>
      <c r="AV39" s="77"/>
      <c r="AW39" s="138"/>
      <c r="AX39" s="138"/>
      <c r="AY39" s="138"/>
      <c r="AZ39" s="139"/>
      <c r="BA39" s="77"/>
      <c r="BB39" s="138"/>
      <c r="BC39" s="138"/>
      <c r="BD39" s="138"/>
      <c r="BE39" s="139"/>
      <c r="BF39" s="77"/>
      <c r="BG39" s="138"/>
      <c r="BH39" s="138"/>
      <c r="BI39" s="138"/>
      <c r="BJ39" s="139"/>
      <c r="BK39" s="140"/>
    </row>
    <row r="40" spans="1:63" ht="2.25" customHeight="1">
      <c r="A40" s="133"/>
      <c r="B40" s="136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1"/>
    </row>
    <row r="41" spans="1:63" ht="15">
      <c r="A41" s="133" t="s">
        <v>204</v>
      </c>
      <c r="B41" s="134" t="s">
        <v>205</v>
      </c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1"/>
    </row>
    <row r="42" spans="1:63" ht="15">
      <c r="A42" s="133" t="s">
        <v>174</v>
      </c>
      <c r="B42" s="136" t="s">
        <v>206</v>
      </c>
      <c r="C42" s="189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1"/>
    </row>
    <row r="43" spans="1:63" ht="15">
      <c r="A43" s="133"/>
      <c r="B43" s="137" t="s">
        <v>176</v>
      </c>
      <c r="C43" s="77"/>
      <c r="D43" s="138"/>
      <c r="E43" s="138"/>
      <c r="F43" s="138"/>
      <c r="G43" s="139"/>
      <c r="H43" s="77"/>
      <c r="I43" s="138"/>
      <c r="J43" s="138"/>
      <c r="K43" s="138"/>
      <c r="L43" s="139"/>
      <c r="M43" s="77"/>
      <c r="N43" s="138"/>
      <c r="O43" s="138"/>
      <c r="P43" s="138"/>
      <c r="Q43" s="139"/>
      <c r="R43" s="77"/>
      <c r="S43" s="138"/>
      <c r="T43" s="138"/>
      <c r="U43" s="138"/>
      <c r="V43" s="139"/>
      <c r="W43" s="77"/>
      <c r="X43" s="138"/>
      <c r="Y43" s="138"/>
      <c r="Z43" s="138"/>
      <c r="AA43" s="139"/>
      <c r="AB43" s="77"/>
      <c r="AC43" s="138"/>
      <c r="AD43" s="138"/>
      <c r="AE43" s="138"/>
      <c r="AF43" s="139"/>
      <c r="AG43" s="77"/>
      <c r="AH43" s="138"/>
      <c r="AI43" s="138"/>
      <c r="AJ43" s="138"/>
      <c r="AK43" s="139"/>
      <c r="AL43" s="77"/>
      <c r="AM43" s="138"/>
      <c r="AN43" s="138"/>
      <c r="AO43" s="138"/>
      <c r="AP43" s="139"/>
      <c r="AQ43" s="77"/>
      <c r="AR43" s="138"/>
      <c r="AS43" s="138"/>
      <c r="AT43" s="138"/>
      <c r="AU43" s="139"/>
      <c r="AV43" s="77"/>
      <c r="AW43" s="138"/>
      <c r="AX43" s="138"/>
      <c r="AY43" s="138"/>
      <c r="AZ43" s="139"/>
      <c r="BA43" s="77"/>
      <c r="BB43" s="138"/>
      <c r="BC43" s="138"/>
      <c r="BD43" s="138"/>
      <c r="BE43" s="139"/>
      <c r="BF43" s="77"/>
      <c r="BG43" s="138"/>
      <c r="BH43" s="138"/>
      <c r="BI43" s="138"/>
      <c r="BJ43" s="139"/>
      <c r="BK43" s="140"/>
    </row>
    <row r="44" spans="1:63" ht="15">
      <c r="A44" s="133"/>
      <c r="B44" s="137" t="s">
        <v>177</v>
      </c>
      <c r="C44" s="77"/>
      <c r="D44" s="138"/>
      <c r="E44" s="138"/>
      <c r="F44" s="138"/>
      <c r="G44" s="139"/>
      <c r="H44" s="77"/>
      <c r="I44" s="138"/>
      <c r="J44" s="138"/>
      <c r="K44" s="138"/>
      <c r="L44" s="139"/>
      <c r="M44" s="77"/>
      <c r="N44" s="138"/>
      <c r="O44" s="138"/>
      <c r="P44" s="138"/>
      <c r="Q44" s="139"/>
      <c r="R44" s="77"/>
      <c r="S44" s="138"/>
      <c r="T44" s="138"/>
      <c r="U44" s="138"/>
      <c r="V44" s="139"/>
      <c r="W44" s="77"/>
      <c r="X44" s="138"/>
      <c r="Y44" s="138"/>
      <c r="Z44" s="138"/>
      <c r="AA44" s="139"/>
      <c r="AB44" s="77"/>
      <c r="AC44" s="138"/>
      <c r="AD44" s="138"/>
      <c r="AE44" s="138"/>
      <c r="AF44" s="139"/>
      <c r="AG44" s="77"/>
      <c r="AH44" s="138"/>
      <c r="AI44" s="138"/>
      <c r="AJ44" s="138"/>
      <c r="AK44" s="139"/>
      <c r="AL44" s="77"/>
      <c r="AM44" s="138"/>
      <c r="AN44" s="138"/>
      <c r="AO44" s="138"/>
      <c r="AP44" s="139"/>
      <c r="AQ44" s="77"/>
      <c r="AR44" s="138"/>
      <c r="AS44" s="138"/>
      <c r="AT44" s="138"/>
      <c r="AU44" s="139"/>
      <c r="AV44" s="77"/>
      <c r="AW44" s="138"/>
      <c r="AX44" s="138"/>
      <c r="AY44" s="138"/>
      <c r="AZ44" s="139"/>
      <c r="BA44" s="77"/>
      <c r="BB44" s="138"/>
      <c r="BC44" s="138"/>
      <c r="BD44" s="138"/>
      <c r="BE44" s="139"/>
      <c r="BF44" s="77"/>
      <c r="BG44" s="138"/>
      <c r="BH44" s="138"/>
      <c r="BI44" s="138"/>
      <c r="BJ44" s="139"/>
      <c r="BK44" s="140"/>
    </row>
    <row r="45" spans="1:63" ht="15">
      <c r="A45" s="133" t="s">
        <v>178</v>
      </c>
      <c r="B45" s="136" t="s">
        <v>207</v>
      </c>
      <c r="C45" s="189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1"/>
    </row>
    <row r="46" spans="1:63" ht="15">
      <c r="A46" s="133"/>
      <c r="B46" s="137" t="s">
        <v>176</v>
      </c>
      <c r="C46" s="77"/>
      <c r="D46" s="138"/>
      <c r="E46" s="138"/>
      <c r="F46" s="138"/>
      <c r="G46" s="139"/>
      <c r="H46" s="77"/>
      <c r="I46" s="138"/>
      <c r="J46" s="138"/>
      <c r="K46" s="138"/>
      <c r="L46" s="139"/>
      <c r="M46" s="77"/>
      <c r="N46" s="138"/>
      <c r="O46" s="138"/>
      <c r="P46" s="138"/>
      <c r="Q46" s="139"/>
      <c r="R46" s="77"/>
      <c r="S46" s="138"/>
      <c r="T46" s="138"/>
      <c r="U46" s="138"/>
      <c r="V46" s="139"/>
      <c r="W46" s="77"/>
      <c r="X46" s="138"/>
      <c r="Y46" s="138"/>
      <c r="Z46" s="138"/>
      <c r="AA46" s="139"/>
      <c r="AB46" s="77"/>
      <c r="AC46" s="138"/>
      <c r="AD46" s="138"/>
      <c r="AE46" s="138"/>
      <c r="AF46" s="139"/>
      <c r="AG46" s="77"/>
      <c r="AH46" s="138"/>
      <c r="AI46" s="138"/>
      <c r="AJ46" s="138"/>
      <c r="AK46" s="139"/>
      <c r="AL46" s="77"/>
      <c r="AM46" s="138"/>
      <c r="AN46" s="138"/>
      <c r="AO46" s="138"/>
      <c r="AP46" s="139"/>
      <c r="AQ46" s="77"/>
      <c r="AR46" s="138"/>
      <c r="AS46" s="138"/>
      <c r="AT46" s="138"/>
      <c r="AU46" s="139"/>
      <c r="AV46" s="77"/>
      <c r="AW46" s="138"/>
      <c r="AX46" s="138"/>
      <c r="AY46" s="138"/>
      <c r="AZ46" s="139"/>
      <c r="BA46" s="77"/>
      <c r="BB46" s="138"/>
      <c r="BC46" s="138"/>
      <c r="BD46" s="138"/>
      <c r="BE46" s="139"/>
      <c r="BF46" s="77"/>
      <c r="BG46" s="138"/>
      <c r="BH46" s="138"/>
      <c r="BI46" s="138"/>
      <c r="BJ46" s="139"/>
      <c r="BK46" s="140"/>
    </row>
    <row r="47" spans="1:63" ht="15">
      <c r="A47" s="133"/>
      <c r="B47" s="137" t="s">
        <v>180</v>
      </c>
      <c r="C47" s="77"/>
      <c r="D47" s="138"/>
      <c r="E47" s="138"/>
      <c r="F47" s="138"/>
      <c r="G47" s="139"/>
      <c r="H47" s="77"/>
      <c r="I47" s="138"/>
      <c r="J47" s="138"/>
      <c r="K47" s="138"/>
      <c r="L47" s="139"/>
      <c r="M47" s="77"/>
      <c r="N47" s="138"/>
      <c r="O47" s="138"/>
      <c r="P47" s="138"/>
      <c r="Q47" s="139"/>
      <c r="R47" s="77"/>
      <c r="S47" s="138"/>
      <c r="T47" s="138"/>
      <c r="U47" s="138"/>
      <c r="V47" s="139"/>
      <c r="W47" s="77"/>
      <c r="X47" s="138"/>
      <c r="Y47" s="138"/>
      <c r="Z47" s="138"/>
      <c r="AA47" s="139"/>
      <c r="AB47" s="77"/>
      <c r="AC47" s="138"/>
      <c r="AD47" s="138"/>
      <c r="AE47" s="138"/>
      <c r="AF47" s="139"/>
      <c r="AG47" s="77"/>
      <c r="AH47" s="138"/>
      <c r="AI47" s="138"/>
      <c r="AJ47" s="138"/>
      <c r="AK47" s="139"/>
      <c r="AL47" s="77"/>
      <c r="AM47" s="138"/>
      <c r="AN47" s="138"/>
      <c r="AO47" s="138"/>
      <c r="AP47" s="139"/>
      <c r="AQ47" s="77"/>
      <c r="AR47" s="138"/>
      <c r="AS47" s="138"/>
      <c r="AT47" s="138"/>
      <c r="AU47" s="139"/>
      <c r="AV47" s="77"/>
      <c r="AW47" s="138"/>
      <c r="AX47" s="138"/>
      <c r="AY47" s="138"/>
      <c r="AZ47" s="139"/>
      <c r="BA47" s="77"/>
      <c r="BB47" s="138"/>
      <c r="BC47" s="138"/>
      <c r="BD47" s="138"/>
      <c r="BE47" s="139"/>
      <c r="BF47" s="77"/>
      <c r="BG47" s="138"/>
      <c r="BH47" s="138"/>
      <c r="BI47" s="138"/>
      <c r="BJ47" s="139"/>
      <c r="BK47" s="140"/>
    </row>
    <row r="48" spans="1:63" ht="15">
      <c r="A48" s="133"/>
      <c r="B48" s="145" t="s">
        <v>199</v>
      </c>
      <c r="C48" s="77"/>
      <c r="D48" s="138"/>
      <c r="E48" s="138"/>
      <c r="F48" s="138"/>
      <c r="G48" s="139"/>
      <c r="H48" s="77"/>
      <c r="I48" s="138"/>
      <c r="J48" s="138"/>
      <c r="K48" s="138"/>
      <c r="L48" s="139"/>
      <c r="M48" s="77"/>
      <c r="N48" s="138"/>
      <c r="O48" s="138"/>
      <c r="P48" s="138"/>
      <c r="Q48" s="139"/>
      <c r="R48" s="77"/>
      <c r="S48" s="138"/>
      <c r="T48" s="138"/>
      <c r="U48" s="138"/>
      <c r="V48" s="139"/>
      <c r="W48" s="77"/>
      <c r="X48" s="138"/>
      <c r="Y48" s="138"/>
      <c r="Z48" s="138"/>
      <c r="AA48" s="139"/>
      <c r="AB48" s="77"/>
      <c r="AC48" s="138"/>
      <c r="AD48" s="138"/>
      <c r="AE48" s="138"/>
      <c r="AF48" s="139"/>
      <c r="AG48" s="77"/>
      <c r="AH48" s="138"/>
      <c r="AI48" s="138"/>
      <c r="AJ48" s="138"/>
      <c r="AK48" s="139"/>
      <c r="AL48" s="77"/>
      <c r="AM48" s="138"/>
      <c r="AN48" s="138"/>
      <c r="AO48" s="138"/>
      <c r="AP48" s="139"/>
      <c r="AQ48" s="77"/>
      <c r="AR48" s="138"/>
      <c r="AS48" s="138"/>
      <c r="AT48" s="138"/>
      <c r="AU48" s="139"/>
      <c r="AV48" s="77"/>
      <c r="AW48" s="138"/>
      <c r="AX48" s="138"/>
      <c r="AY48" s="138"/>
      <c r="AZ48" s="139"/>
      <c r="BA48" s="77"/>
      <c r="BB48" s="138"/>
      <c r="BC48" s="138"/>
      <c r="BD48" s="138"/>
      <c r="BE48" s="139"/>
      <c r="BF48" s="77"/>
      <c r="BG48" s="138"/>
      <c r="BH48" s="138"/>
      <c r="BI48" s="138"/>
      <c r="BJ48" s="139"/>
      <c r="BK48" s="140"/>
    </row>
    <row r="49" spans="1:63" ht="4.5" customHeight="1">
      <c r="A49" s="133"/>
      <c r="B49" s="136"/>
      <c r="C49" s="189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1"/>
    </row>
    <row r="50" spans="1:63" ht="15">
      <c r="A50" s="133" t="s">
        <v>208</v>
      </c>
      <c r="B50" s="134" t="s">
        <v>209</v>
      </c>
      <c r="C50" s="189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1"/>
    </row>
    <row r="51" spans="1:63" ht="15">
      <c r="A51" s="133" t="s">
        <v>174</v>
      </c>
      <c r="B51" s="136" t="s">
        <v>210</v>
      </c>
      <c r="C51" s="189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1"/>
    </row>
    <row r="52" spans="1:63" ht="15">
      <c r="A52" s="133"/>
      <c r="B52" s="137" t="s">
        <v>176</v>
      </c>
      <c r="C52" s="77"/>
      <c r="D52" s="138"/>
      <c r="E52" s="138"/>
      <c r="F52" s="138"/>
      <c r="G52" s="139"/>
      <c r="H52" s="77"/>
      <c r="I52" s="138"/>
      <c r="J52" s="138"/>
      <c r="K52" s="138"/>
      <c r="L52" s="139"/>
      <c r="M52" s="77"/>
      <c r="N52" s="138"/>
      <c r="O52" s="138"/>
      <c r="P52" s="138"/>
      <c r="Q52" s="139"/>
      <c r="R52" s="77"/>
      <c r="S52" s="138"/>
      <c r="T52" s="138"/>
      <c r="U52" s="138"/>
      <c r="V52" s="139"/>
      <c r="W52" s="77"/>
      <c r="X52" s="138"/>
      <c r="Y52" s="138"/>
      <c r="Z52" s="138"/>
      <c r="AA52" s="139"/>
      <c r="AB52" s="77"/>
      <c r="AC52" s="138"/>
      <c r="AD52" s="138"/>
      <c r="AE52" s="138"/>
      <c r="AF52" s="139"/>
      <c r="AG52" s="77"/>
      <c r="AH52" s="138"/>
      <c r="AI52" s="138"/>
      <c r="AJ52" s="138"/>
      <c r="AK52" s="139"/>
      <c r="AL52" s="77"/>
      <c r="AM52" s="138"/>
      <c r="AN52" s="138"/>
      <c r="AO52" s="138"/>
      <c r="AP52" s="139"/>
      <c r="AQ52" s="77"/>
      <c r="AR52" s="138"/>
      <c r="AS52" s="138"/>
      <c r="AT52" s="138"/>
      <c r="AU52" s="139"/>
      <c r="AV52" s="77"/>
      <c r="AW52" s="138"/>
      <c r="AX52" s="138"/>
      <c r="AY52" s="138"/>
      <c r="AZ52" s="139"/>
      <c r="BA52" s="77"/>
      <c r="BB52" s="138"/>
      <c r="BC52" s="138"/>
      <c r="BD52" s="138"/>
      <c r="BE52" s="139"/>
      <c r="BF52" s="77"/>
      <c r="BG52" s="138"/>
      <c r="BH52" s="138"/>
      <c r="BI52" s="138"/>
      <c r="BJ52" s="139"/>
      <c r="BK52" s="140"/>
    </row>
    <row r="53" spans="1:63" ht="15">
      <c r="A53" s="133"/>
      <c r="B53" s="145" t="s">
        <v>203</v>
      </c>
      <c r="C53" s="77"/>
      <c r="D53" s="138"/>
      <c r="E53" s="138"/>
      <c r="F53" s="138"/>
      <c r="G53" s="139"/>
      <c r="H53" s="77"/>
      <c r="I53" s="138"/>
      <c r="J53" s="138"/>
      <c r="K53" s="138"/>
      <c r="L53" s="139"/>
      <c r="M53" s="77"/>
      <c r="N53" s="138"/>
      <c r="O53" s="138"/>
      <c r="P53" s="138"/>
      <c r="Q53" s="139"/>
      <c r="R53" s="77"/>
      <c r="S53" s="138"/>
      <c r="T53" s="138"/>
      <c r="U53" s="138"/>
      <c r="V53" s="139"/>
      <c r="W53" s="77"/>
      <c r="X53" s="138"/>
      <c r="Y53" s="138"/>
      <c r="Z53" s="138"/>
      <c r="AA53" s="139"/>
      <c r="AB53" s="77"/>
      <c r="AC53" s="138"/>
      <c r="AD53" s="138"/>
      <c r="AE53" s="138"/>
      <c r="AF53" s="139"/>
      <c r="AG53" s="77"/>
      <c r="AH53" s="138"/>
      <c r="AI53" s="138"/>
      <c r="AJ53" s="138"/>
      <c r="AK53" s="139"/>
      <c r="AL53" s="77"/>
      <c r="AM53" s="138"/>
      <c r="AN53" s="138"/>
      <c r="AO53" s="138"/>
      <c r="AP53" s="139"/>
      <c r="AQ53" s="77"/>
      <c r="AR53" s="138"/>
      <c r="AS53" s="138"/>
      <c r="AT53" s="138"/>
      <c r="AU53" s="139"/>
      <c r="AV53" s="77"/>
      <c r="AW53" s="138"/>
      <c r="AX53" s="138"/>
      <c r="AY53" s="138"/>
      <c r="AZ53" s="139"/>
      <c r="BA53" s="77"/>
      <c r="BB53" s="138"/>
      <c r="BC53" s="138"/>
      <c r="BD53" s="138"/>
      <c r="BE53" s="139"/>
      <c r="BF53" s="77"/>
      <c r="BG53" s="138"/>
      <c r="BH53" s="138"/>
      <c r="BI53" s="138"/>
      <c r="BJ53" s="139"/>
      <c r="BK53" s="140"/>
    </row>
    <row r="54" spans="1:63" ht="4.5" customHeight="1">
      <c r="A54" s="133"/>
      <c r="B54" s="151"/>
      <c r="C54" s="189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1"/>
    </row>
    <row r="55" spans="1:63" ht="15">
      <c r="A55" s="133"/>
      <c r="B55" s="152" t="s">
        <v>211</v>
      </c>
      <c r="C55" s="153"/>
      <c r="D55" s="153">
        <f>SUM(D21)</f>
        <v>269.65182526939805</v>
      </c>
      <c r="E55" s="153"/>
      <c r="F55" s="153"/>
      <c r="G55" s="153"/>
      <c r="H55" s="153"/>
      <c r="I55" s="153"/>
      <c r="J55" s="153">
        <f>SUM(J21)</f>
        <v>1461.420335928727</v>
      </c>
      <c r="K55" s="153"/>
      <c r="L55" s="153"/>
      <c r="M55" s="153"/>
      <c r="N55" s="153"/>
      <c r="O55" s="153"/>
      <c r="P55" s="153"/>
      <c r="Q55" s="153"/>
      <c r="R55" s="153"/>
      <c r="S55" s="153"/>
      <c r="T55" s="153">
        <f>SUM(T21)</f>
        <v>50.18448868473171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>
        <f>SUM(AD21)</f>
        <v>43.82986458125714</v>
      </c>
      <c r="AE55" s="153"/>
      <c r="AF55" s="153"/>
      <c r="AG55" s="153"/>
      <c r="AH55" s="153"/>
      <c r="AI55" s="153"/>
      <c r="AJ55" s="153"/>
      <c r="AK55" s="153"/>
      <c r="AL55" s="153"/>
      <c r="AM55" s="153"/>
      <c r="AN55" s="153">
        <f>SUM(AN21)</f>
        <v>3.553772803885714</v>
      </c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44">
        <f>BK21</f>
        <v>1828.6402872679994</v>
      </c>
    </row>
    <row r="56" spans="1:63" ht="4.5" customHeight="1">
      <c r="A56" s="133"/>
      <c r="B56" s="152"/>
      <c r="C56" s="192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3"/>
    </row>
    <row r="57" spans="1:63" ht="14.25" customHeight="1">
      <c r="A57" s="133" t="s">
        <v>212</v>
      </c>
      <c r="B57" s="154" t="s">
        <v>213</v>
      </c>
      <c r="C57" s="192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3"/>
    </row>
    <row r="58" spans="1:63" ht="15">
      <c r="A58" s="133"/>
      <c r="B58" s="137" t="s">
        <v>176</v>
      </c>
      <c r="C58" s="138"/>
      <c r="D58" s="138"/>
      <c r="E58" s="138"/>
      <c r="F58" s="138"/>
      <c r="G58" s="155"/>
      <c r="H58" s="77"/>
      <c r="I58" s="138"/>
      <c r="J58" s="138"/>
      <c r="K58" s="138"/>
      <c r="L58" s="155"/>
      <c r="M58" s="77"/>
      <c r="N58" s="138"/>
      <c r="O58" s="138"/>
      <c r="P58" s="138"/>
      <c r="Q58" s="155"/>
      <c r="R58" s="77"/>
      <c r="S58" s="138"/>
      <c r="T58" s="138"/>
      <c r="U58" s="138"/>
      <c r="V58" s="139"/>
      <c r="W58" s="156"/>
      <c r="X58" s="138"/>
      <c r="Y58" s="138"/>
      <c r="Z58" s="138"/>
      <c r="AA58" s="155"/>
      <c r="AB58" s="77"/>
      <c r="AC58" s="138"/>
      <c r="AD58" s="138"/>
      <c r="AE58" s="138"/>
      <c r="AF58" s="155"/>
      <c r="AG58" s="77"/>
      <c r="AH58" s="138"/>
      <c r="AI58" s="138"/>
      <c r="AJ58" s="138"/>
      <c r="AK58" s="155"/>
      <c r="AL58" s="77"/>
      <c r="AM58" s="138"/>
      <c r="AN58" s="138"/>
      <c r="AO58" s="138"/>
      <c r="AP58" s="155"/>
      <c r="AQ58" s="77"/>
      <c r="AR58" s="138"/>
      <c r="AS58" s="138"/>
      <c r="AT58" s="138"/>
      <c r="AU58" s="155"/>
      <c r="AV58" s="77"/>
      <c r="AW58" s="138"/>
      <c r="AX58" s="138"/>
      <c r="AY58" s="138"/>
      <c r="AZ58" s="155"/>
      <c r="BA58" s="77"/>
      <c r="BB58" s="138"/>
      <c r="BC58" s="138"/>
      <c r="BD58" s="138"/>
      <c r="BE58" s="155"/>
      <c r="BF58" s="77"/>
      <c r="BG58" s="138"/>
      <c r="BH58" s="138"/>
      <c r="BI58" s="138"/>
      <c r="BJ58" s="155"/>
      <c r="BK58" s="77"/>
    </row>
    <row r="59" spans="1:63" ht="15.75" thickBot="1">
      <c r="A59" s="157"/>
      <c r="B59" s="145" t="s">
        <v>203</v>
      </c>
      <c r="C59" s="138"/>
      <c r="D59" s="138"/>
      <c r="E59" s="138"/>
      <c r="F59" s="138"/>
      <c r="G59" s="155"/>
      <c r="H59" s="77"/>
      <c r="I59" s="138"/>
      <c r="J59" s="138"/>
      <c r="K59" s="138"/>
      <c r="L59" s="155"/>
      <c r="M59" s="77"/>
      <c r="N59" s="138"/>
      <c r="O59" s="138"/>
      <c r="P59" s="138"/>
      <c r="Q59" s="155"/>
      <c r="R59" s="77"/>
      <c r="S59" s="138"/>
      <c r="T59" s="138"/>
      <c r="U59" s="138"/>
      <c r="V59" s="139"/>
      <c r="W59" s="156"/>
      <c r="X59" s="138"/>
      <c r="Y59" s="138"/>
      <c r="Z59" s="138"/>
      <c r="AA59" s="155"/>
      <c r="AB59" s="77"/>
      <c r="AC59" s="138"/>
      <c r="AD59" s="138"/>
      <c r="AE59" s="138"/>
      <c r="AF59" s="155"/>
      <c r="AG59" s="77"/>
      <c r="AH59" s="138"/>
      <c r="AI59" s="138"/>
      <c r="AJ59" s="138"/>
      <c r="AK59" s="155"/>
      <c r="AL59" s="77"/>
      <c r="AM59" s="138"/>
      <c r="AN59" s="138"/>
      <c r="AO59" s="138"/>
      <c r="AP59" s="155"/>
      <c r="AQ59" s="77"/>
      <c r="AR59" s="138"/>
      <c r="AS59" s="138"/>
      <c r="AT59" s="138"/>
      <c r="AU59" s="155"/>
      <c r="AV59" s="77"/>
      <c r="AW59" s="138"/>
      <c r="AX59" s="138"/>
      <c r="AY59" s="138"/>
      <c r="AZ59" s="155"/>
      <c r="BA59" s="77"/>
      <c r="BB59" s="138"/>
      <c r="BC59" s="138"/>
      <c r="BD59" s="138"/>
      <c r="BE59" s="155"/>
      <c r="BF59" s="77"/>
      <c r="BG59" s="138"/>
      <c r="BH59" s="138"/>
      <c r="BI59" s="138"/>
      <c r="BJ59" s="155"/>
      <c r="BK59" s="77"/>
    </row>
    <row r="60" spans="1:2" ht="6" customHeight="1">
      <c r="A60" s="147"/>
      <c r="B60" s="158"/>
    </row>
    <row r="61" spans="1:12" ht="15">
      <c r="A61" s="147"/>
      <c r="B61" s="147" t="s">
        <v>214</v>
      </c>
      <c r="L61" s="159" t="s">
        <v>215</v>
      </c>
    </row>
    <row r="62" spans="1:12" ht="15">
      <c r="A62" s="147"/>
      <c r="B62" s="147" t="s">
        <v>216</v>
      </c>
      <c r="L62" s="147" t="s">
        <v>217</v>
      </c>
    </row>
    <row r="63" ht="15">
      <c r="L63" s="147" t="s">
        <v>218</v>
      </c>
    </row>
    <row r="64" spans="2:12" ht="15">
      <c r="B64" s="147" t="s">
        <v>219</v>
      </c>
      <c r="L64" s="147" t="s">
        <v>220</v>
      </c>
    </row>
    <row r="65" spans="2:12" ht="15">
      <c r="B65" s="147" t="s">
        <v>221</v>
      </c>
      <c r="L65" s="147" t="s">
        <v>222</v>
      </c>
    </row>
    <row r="66" spans="2:12" ht="15">
      <c r="B66" s="147"/>
      <c r="L66" s="147" t="s">
        <v>223</v>
      </c>
    </row>
    <row r="74" ht="15">
      <c r="B74" s="147"/>
    </row>
  </sheetData>
  <sheetProtection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C22:BK22"/>
    <mergeCell ref="C49:BK49"/>
    <mergeCell ref="C26:BK26"/>
    <mergeCell ref="C27:BK27"/>
    <mergeCell ref="C28:BK28"/>
    <mergeCell ref="C31:BK31"/>
    <mergeCell ref="C35:BK35"/>
    <mergeCell ref="C36:BK36"/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5">
      <c r="B2" s="219" t="s">
        <v>224</v>
      </c>
      <c r="C2" s="195"/>
      <c r="D2" s="195"/>
      <c r="E2" s="195"/>
      <c r="F2" s="195"/>
      <c r="G2" s="195"/>
      <c r="H2" s="195"/>
      <c r="I2" s="195"/>
      <c r="J2" s="195"/>
      <c r="K2" s="195"/>
      <c r="L2" s="220"/>
    </row>
    <row r="3" spans="2:12" ht="15">
      <c r="B3" s="219" t="s">
        <v>225</v>
      </c>
      <c r="C3" s="195"/>
      <c r="D3" s="195"/>
      <c r="E3" s="195"/>
      <c r="F3" s="195"/>
      <c r="G3" s="195"/>
      <c r="H3" s="195"/>
      <c r="I3" s="195"/>
      <c r="J3" s="195"/>
      <c r="K3" s="195"/>
      <c r="L3" s="220"/>
    </row>
    <row r="4" spans="2:12" ht="30">
      <c r="B4" s="138" t="s">
        <v>163</v>
      </c>
      <c r="C4" s="160" t="s">
        <v>226</v>
      </c>
      <c r="D4" s="160" t="s">
        <v>227</v>
      </c>
      <c r="E4" s="160" t="s">
        <v>228</v>
      </c>
      <c r="F4" s="160" t="s">
        <v>196</v>
      </c>
      <c r="G4" s="160" t="s">
        <v>201</v>
      </c>
      <c r="H4" s="160" t="s">
        <v>209</v>
      </c>
      <c r="I4" s="160" t="s">
        <v>229</v>
      </c>
      <c r="J4" s="160" t="s">
        <v>230</v>
      </c>
      <c r="K4" s="160" t="s">
        <v>231</v>
      </c>
      <c r="L4" s="160" t="s">
        <v>232</v>
      </c>
    </row>
    <row r="5" spans="2:12" ht="15">
      <c r="B5" s="161">
        <v>1</v>
      </c>
      <c r="C5" s="162" t="s">
        <v>233</v>
      </c>
      <c r="D5" s="162"/>
      <c r="E5" s="138"/>
      <c r="F5" s="138"/>
      <c r="G5" s="138"/>
      <c r="H5" s="138"/>
      <c r="I5" s="138"/>
      <c r="J5" s="138"/>
      <c r="K5" s="138"/>
      <c r="L5" s="138"/>
    </row>
    <row r="6" spans="2:12" ht="15">
      <c r="B6" s="161">
        <v>2</v>
      </c>
      <c r="C6" s="163" t="s">
        <v>234</v>
      </c>
      <c r="D6" s="163"/>
      <c r="E6" s="138">
        <v>16.39905279709804</v>
      </c>
      <c r="F6" s="138"/>
      <c r="G6" s="138"/>
      <c r="H6" s="138"/>
      <c r="I6" s="138"/>
      <c r="J6" s="138"/>
      <c r="K6" s="138">
        <f>E6</f>
        <v>16.39905279709804</v>
      </c>
      <c r="L6" s="138"/>
    </row>
    <row r="7" spans="2:12" ht="15">
      <c r="B7" s="161">
        <v>3</v>
      </c>
      <c r="C7" s="162" t="s">
        <v>235</v>
      </c>
      <c r="D7" s="162"/>
      <c r="E7" s="138"/>
      <c r="F7" s="138"/>
      <c r="G7" s="138"/>
      <c r="H7" s="138"/>
      <c r="I7" s="138"/>
      <c r="J7" s="138"/>
      <c r="K7" s="138"/>
      <c r="L7" s="138"/>
    </row>
    <row r="8" spans="2:12" ht="15">
      <c r="B8" s="161">
        <v>4</v>
      </c>
      <c r="C8" s="163" t="s">
        <v>236</v>
      </c>
      <c r="D8" s="163"/>
      <c r="E8" s="138">
        <v>23.691818692571427</v>
      </c>
      <c r="F8" s="138"/>
      <c r="G8" s="138"/>
      <c r="H8" s="138"/>
      <c r="I8" s="138"/>
      <c r="J8" s="138"/>
      <c r="K8" s="138">
        <f>E8</f>
        <v>23.691818692571427</v>
      </c>
      <c r="L8" s="138"/>
    </row>
    <row r="9" spans="2:12" ht="15">
      <c r="B9" s="161">
        <v>5</v>
      </c>
      <c r="C9" s="163" t="s">
        <v>237</v>
      </c>
      <c r="D9" s="163"/>
      <c r="E9" s="138"/>
      <c r="F9" s="138"/>
      <c r="G9" s="138"/>
      <c r="H9" s="138"/>
      <c r="I9" s="138"/>
      <c r="J9" s="138"/>
      <c r="K9" s="138"/>
      <c r="L9" s="138"/>
    </row>
    <row r="10" spans="2:12" ht="15">
      <c r="B10" s="161">
        <v>6</v>
      </c>
      <c r="C10" s="163" t="s">
        <v>238</v>
      </c>
      <c r="D10" s="163"/>
      <c r="E10" s="138"/>
      <c r="F10" s="138"/>
      <c r="G10" s="138"/>
      <c r="H10" s="138"/>
      <c r="I10" s="138"/>
      <c r="J10" s="138"/>
      <c r="K10" s="138"/>
      <c r="L10" s="138"/>
    </row>
    <row r="11" spans="2:12" ht="15">
      <c r="B11" s="161">
        <v>7</v>
      </c>
      <c r="C11" s="163" t="s">
        <v>239</v>
      </c>
      <c r="D11" s="163"/>
      <c r="E11" s="164">
        <v>11.515126316616533</v>
      </c>
      <c r="F11" s="138"/>
      <c r="G11" s="138"/>
      <c r="H11" s="138"/>
      <c r="I11" s="138"/>
      <c r="J11" s="138"/>
      <c r="K11" s="142">
        <f>E11</f>
        <v>11.515126316616533</v>
      </c>
      <c r="L11" s="138"/>
    </row>
    <row r="12" spans="2:12" ht="15">
      <c r="B12" s="161">
        <v>8</v>
      </c>
      <c r="C12" s="162" t="s">
        <v>240</v>
      </c>
      <c r="D12" s="162"/>
      <c r="E12" s="138"/>
      <c r="F12" s="138"/>
      <c r="G12" s="138"/>
      <c r="H12" s="138"/>
      <c r="I12" s="138"/>
      <c r="J12" s="138"/>
      <c r="K12" s="138"/>
      <c r="L12" s="138"/>
    </row>
    <row r="13" spans="2:12" ht="15">
      <c r="B13" s="161">
        <v>9</v>
      </c>
      <c r="C13" s="162" t="s">
        <v>241</v>
      </c>
      <c r="D13" s="162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61">
        <v>10</v>
      </c>
      <c r="C14" s="163" t="s">
        <v>242</v>
      </c>
      <c r="D14" s="163"/>
      <c r="E14" s="138">
        <v>5.922954673142857</v>
      </c>
      <c r="F14" s="138"/>
      <c r="G14" s="138"/>
      <c r="H14" s="138"/>
      <c r="I14" s="138"/>
      <c r="J14" s="138"/>
      <c r="K14" s="138">
        <f>E14</f>
        <v>5.922954673142857</v>
      </c>
      <c r="L14" s="138"/>
    </row>
    <row r="15" spans="2:12" ht="15">
      <c r="B15" s="161">
        <v>11</v>
      </c>
      <c r="C15" s="163" t="s">
        <v>243</v>
      </c>
      <c r="D15" s="163"/>
      <c r="E15" s="138">
        <v>24.994868720662858</v>
      </c>
      <c r="F15" s="138"/>
      <c r="G15" s="138"/>
      <c r="H15" s="138"/>
      <c r="I15" s="138"/>
      <c r="J15" s="138"/>
      <c r="K15" s="138">
        <f>E15</f>
        <v>24.994868720662858</v>
      </c>
      <c r="L15" s="138"/>
    </row>
    <row r="16" spans="2:12" ht="15">
      <c r="B16" s="161">
        <v>12</v>
      </c>
      <c r="C16" s="163" t="s">
        <v>244</v>
      </c>
      <c r="D16" s="163"/>
      <c r="E16" s="164">
        <v>122.21806176532573</v>
      </c>
      <c r="F16" s="138"/>
      <c r="G16" s="138"/>
      <c r="H16" s="138"/>
      <c r="I16" s="138"/>
      <c r="J16" s="138"/>
      <c r="K16" s="142">
        <f>E16</f>
        <v>122.21806176532573</v>
      </c>
      <c r="L16" s="138"/>
    </row>
    <row r="17" spans="2:12" ht="15">
      <c r="B17" s="161">
        <v>13</v>
      </c>
      <c r="C17" s="163" t="s">
        <v>245</v>
      </c>
      <c r="D17" s="163"/>
      <c r="E17" s="165"/>
      <c r="F17" s="138"/>
      <c r="G17" s="138"/>
      <c r="H17" s="138"/>
      <c r="I17" s="138"/>
      <c r="J17" s="138"/>
      <c r="K17" s="138"/>
      <c r="L17" s="138"/>
    </row>
    <row r="18" spans="2:12" ht="15">
      <c r="B18" s="161">
        <v>14</v>
      </c>
      <c r="C18" s="163" t="s">
        <v>246</v>
      </c>
      <c r="D18" s="163"/>
      <c r="E18" s="165"/>
      <c r="F18" s="138"/>
      <c r="G18" s="138"/>
      <c r="H18" s="138"/>
      <c r="I18" s="138"/>
      <c r="J18" s="138"/>
      <c r="K18" s="138"/>
      <c r="L18" s="138"/>
    </row>
    <row r="19" spans="2:12" ht="15">
      <c r="B19" s="161">
        <v>15</v>
      </c>
      <c r="C19" s="163" t="s">
        <v>247</v>
      </c>
      <c r="D19" s="163"/>
      <c r="E19" s="165">
        <v>9.239809290102857</v>
      </c>
      <c r="F19" s="138"/>
      <c r="G19" s="138"/>
      <c r="H19" s="138"/>
      <c r="I19" s="138"/>
      <c r="J19" s="138"/>
      <c r="K19" s="138">
        <f>E19</f>
        <v>9.239809290102857</v>
      </c>
      <c r="L19" s="138"/>
    </row>
    <row r="20" spans="2:12" ht="15">
      <c r="B20" s="161">
        <v>16</v>
      </c>
      <c r="C20" s="163" t="s">
        <v>248</v>
      </c>
      <c r="D20" s="163"/>
      <c r="E20" s="166">
        <v>14.215091215542856</v>
      </c>
      <c r="F20" s="138"/>
      <c r="G20" s="138"/>
      <c r="H20" s="138"/>
      <c r="I20" s="138"/>
      <c r="J20" s="138"/>
      <c r="K20" s="138">
        <f>E20</f>
        <v>14.215091215542856</v>
      </c>
      <c r="L20" s="138"/>
    </row>
    <row r="21" spans="2:12" ht="15">
      <c r="B21" s="161">
        <v>17</v>
      </c>
      <c r="C21" s="163" t="s">
        <v>249</v>
      </c>
      <c r="D21" s="163"/>
      <c r="E21" s="165"/>
      <c r="F21" s="138"/>
      <c r="G21" s="138"/>
      <c r="H21" s="138"/>
      <c r="I21" s="138"/>
      <c r="J21" s="138"/>
      <c r="K21" s="138"/>
      <c r="L21" s="138"/>
    </row>
    <row r="22" spans="2:12" ht="15">
      <c r="B22" s="161">
        <v>18</v>
      </c>
      <c r="C22" s="162" t="s">
        <v>250</v>
      </c>
      <c r="D22" s="162"/>
      <c r="E22" s="165"/>
      <c r="F22" s="138"/>
      <c r="G22" s="138"/>
      <c r="H22" s="138"/>
      <c r="I22" s="138"/>
      <c r="J22" s="138"/>
      <c r="K22" s="138"/>
      <c r="L22" s="138"/>
    </row>
    <row r="23" spans="2:12" ht="15">
      <c r="B23" s="161">
        <v>19</v>
      </c>
      <c r="C23" s="163" t="s">
        <v>251</v>
      </c>
      <c r="D23" s="163"/>
      <c r="E23" s="165">
        <v>1.1845909346285715</v>
      </c>
      <c r="F23" s="138"/>
      <c r="G23" s="138"/>
      <c r="H23" s="138"/>
      <c r="I23" s="138"/>
      <c r="J23" s="138"/>
      <c r="K23" s="138">
        <f>E23</f>
        <v>1.1845909346285715</v>
      </c>
      <c r="L23" s="138"/>
    </row>
    <row r="24" spans="2:12" ht="15">
      <c r="B24" s="161">
        <v>20</v>
      </c>
      <c r="C24" s="163" t="s">
        <v>252</v>
      </c>
      <c r="D24" s="163"/>
      <c r="E24" s="164">
        <v>1396.5608071338868</v>
      </c>
      <c r="F24" s="138"/>
      <c r="G24" s="138"/>
      <c r="H24" s="138"/>
      <c r="I24" s="138"/>
      <c r="J24" s="138"/>
      <c r="K24" s="142">
        <f>E24</f>
        <v>1396.5608071338868</v>
      </c>
      <c r="L24" s="138"/>
    </row>
    <row r="25" spans="2:12" ht="15">
      <c r="B25" s="161">
        <v>21</v>
      </c>
      <c r="C25" s="162" t="s">
        <v>253</v>
      </c>
      <c r="D25" s="162"/>
      <c r="E25" s="165"/>
      <c r="F25" s="138"/>
      <c r="G25" s="138"/>
      <c r="H25" s="138"/>
      <c r="I25" s="138"/>
      <c r="J25" s="138"/>
      <c r="K25" s="138"/>
      <c r="L25" s="138"/>
    </row>
    <row r="26" spans="2:12" ht="15">
      <c r="B26" s="161">
        <v>22</v>
      </c>
      <c r="C26" s="163" t="s">
        <v>254</v>
      </c>
      <c r="D26" s="163"/>
      <c r="E26" s="165"/>
      <c r="F26" s="138"/>
      <c r="G26" s="138"/>
      <c r="H26" s="138"/>
      <c r="I26" s="138"/>
      <c r="J26" s="138"/>
      <c r="K26" s="138"/>
      <c r="L26" s="138"/>
    </row>
    <row r="27" spans="2:12" ht="15">
      <c r="B27" s="161">
        <v>23</v>
      </c>
      <c r="C27" s="162" t="s">
        <v>255</v>
      </c>
      <c r="D27" s="162"/>
      <c r="E27" s="165"/>
      <c r="F27" s="138"/>
      <c r="G27" s="138"/>
      <c r="H27" s="138"/>
      <c r="I27" s="138"/>
      <c r="J27" s="138"/>
      <c r="K27" s="138"/>
      <c r="L27" s="138"/>
    </row>
    <row r="28" spans="2:12" ht="15">
      <c r="B28" s="161">
        <v>24</v>
      </c>
      <c r="C28" s="162" t="s">
        <v>256</v>
      </c>
      <c r="D28" s="162"/>
      <c r="E28" s="165"/>
      <c r="F28" s="138"/>
      <c r="G28" s="138"/>
      <c r="H28" s="138"/>
      <c r="I28" s="138"/>
      <c r="J28" s="138"/>
      <c r="K28" s="138"/>
      <c r="L28" s="138"/>
    </row>
    <row r="29" spans="2:12" ht="15">
      <c r="B29" s="161">
        <v>25</v>
      </c>
      <c r="C29" s="163" t="s">
        <v>257</v>
      </c>
      <c r="D29" s="163"/>
      <c r="E29" s="164">
        <v>102.2574107216411</v>
      </c>
      <c r="F29" s="138"/>
      <c r="G29" s="138"/>
      <c r="H29" s="138"/>
      <c r="I29" s="138"/>
      <c r="J29" s="138"/>
      <c r="K29" s="142">
        <f>E29</f>
        <v>102.2574107216411</v>
      </c>
      <c r="L29" s="138"/>
    </row>
    <row r="30" spans="2:12" ht="15">
      <c r="B30" s="161">
        <v>26</v>
      </c>
      <c r="C30" s="163" t="s">
        <v>258</v>
      </c>
      <c r="D30" s="163"/>
      <c r="E30" s="167">
        <v>1.1845909346285715</v>
      </c>
      <c r="F30" s="138"/>
      <c r="G30" s="138"/>
      <c r="H30" s="138"/>
      <c r="I30" s="138"/>
      <c r="J30" s="138"/>
      <c r="K30" s="138">
        <f>E30</f>
        <v>1.1845909346285715</v>
      </c>
      <c r="L30" s="138"/>
    </row>
    <row r="31" spans="2:12" ht="15">
      <c r="B31" s="161">
        <v>27</v>
      </c>
      <c r="C31" s="163" t="s">
        <v>198</v>
      </c>
      <c r="D31" s="163"/>
      <c r="E31" s="165"/>
      <c r="F31" s="138"/>
      <c r="G31" s="138"/>
      <c r="H31" s="138"/>
      <c r="I31" s="138"/>
      <c r="J31" s="138"/>
      <c r="K31" s="142"/>
      <c r="L31" s="138"/>
    </row>
    <row r="32" spans="2:12" ht="15">
      <c r="B32" s="161">
        <v>28</v>
      </c>
      <c r="C32" s="163" t="s">
        <v>259</v>
      </c>
      <c r="D32" s="163"/>
      <c r="E32" s="165"/>
      <c r="F32" s="138"/>
      <c r="G32" s="138"/>
      <c r="H32" s="138"/>
      <c r="I32" s="138"/>
      <c r="J32" s="138"/>
      <c r="K32" s="138"/>
      <c r="L32" s="138"/>
    </row>
    <row r="33" spans="2:12" ht="15">
      <c r="B33" s="161">
        <v>29</v>
      </c>
      <c r="C33" s="163" t="s">
        <v>260</v>
      </c>
      <c r="D33" s="163"/>
      <c r="E33" s="165">
        <v>2.369181869257143</v>
      </c>
      <c r="F33" s="138"/>
      <c r="G33" s="138"/>
      <c r="H33" s="138"/>
      <c r="I33" s="138"/>
      <c r="J33" s="138"/>
      <c r="K33" s="138">
        <f>E33</f>
        <v>2.369181869257143</v>
      </c>
      <c r="L33" s="138"/>
    </row>
    <row r="34" spans="2:12" ht="15">
      <c r="B34" s="161">
        <v>30</v>
      </c>
      <c r="C34" s="163" t="s">
        <v>261</v>
      </c>
      <c r="D34" s="163"/>
      <c r="E34" s="165">
        <v>2.369181869257143</v>
      </c>
      <c r="F34" s="138"/>
      <c r="G34" s="138"/>
      <c r="H34" s="138"/>
      <c r="I34" s="138"/>
      <c r="J34" s="138"/>
      <c r="K34" s="138">
        <f>E34</f>
        <v>2.369181869257143</v>
      </c>
      <c r="L34" s="138"/>
    </row>
    <row r="35" spans="2:12" ht="15">
      <c r="B35" s="161">
        <v>31</v>
      </c>
      <c r="C35" s="162" t="s">
        <v>262</v>
      </c>
      <c r="D35" s="162"/>
      <c r="E35" s="165"/>
      <c r="F35" s="138"/>
      <c r="G35" s="138"/>
      <c r="H35" s="138"/>
      <c r="I35" s="138"/>
      <c r="J35" s="138"/>
      <c r="K35" s="138"/>
      <c r="L35" s="138"/>
    </row>
    <row r="36" spans="2:12" ht="15">
      <c r="B36" s="161">
        <v>32</v>
      </c>
      <c r="C36" s="163" t="s">
        <v>263</v>
      </c>
      <c r="D36" s="163"/>
      <c r="E36" s="164">
        <v>67.73036509406788</v>
      </c>
      <c r="F36" s="138"/>
      <c r="G36" s="138"/>
      <c r="H36" s="138"/>
      <c r="I36" s="138"/>
      <c r="J36" s="138"/>
      <c r="K36" s="142">
        <f>E36</f>
        <v>67.73036509406788</v>
      </c>
      <c r="L36" s="138"/>
    </row>
    <row r="37" spans="2:12" ht="15">
      <c r="B37" s="161">
        <v>33</v>
      </c>
      <c r="C37" s="163" t="s">
        <v>264</v>
      </c>
      <c r="D37" s="163"/>
      <c r="E37" s="165"/>
      <c r="F37" s="138"/>
      <c r="G37" s="138"/>
      <c r="H37" s="138"/>
      <c r="I37" s="138"/>
      <c r="J37" s="138"/>
      <c r="K37" s="138"/>
      <c r="L37" s="138"/>
    </row>
    <row r="38" spans="2:12" ht="15">
      <c r="B38" s="161">
        <v>34</v>
      </c>
      <c r="C38" s="163" t="s">
        <v>265</v>
      </c>
      <c r="D38" s="163"/>
      <c r="E38" s="165">
        <v>1.1845909346285715</v>
      </c>
      <c r="F38" s="138"/>
      <c r="G38" s="138"/>
      <c r="H38" s="138"/>
      <c r="I38" s="138"/>
      <c r="J38" s="138"/>
      <c r="K38" s="142">
        <f>E38</f>
        <v>1.1845909346285715</v>
      </c>
      <c r="L38" s="138"/>
    </row>
    <row r="39" spans="2:12" ht="15">
      <c r="B39" s="161">
        <v>35</v>
      </c>
      <c r="C39" s="163" t="s">
        <v>266</v>
      </c>
      <c r="D39" s="163"/>
      <c r="E39" s="165"/>
      <c r="F39" s="138"/>
      <c r="G39" s="138"/>
      <c r="H39" s="138"/>
      <c r="I39" s="138"/>
      <c r="J39" s="138"/>
      <c r="K39" s="138"/>
      <c r="L39" s="138"/>
    </row>
    <row r="40" spans="2:12" ht="15">
      <c r="B40" s="161">
        <v>36</v>
      </c>
      <c r="C40" s="163" t="s">
        <v>267</v>
      </c>
      <c r="D40" s="163"/>
      <c r="E40" s="164">
        <v>25.602784304941242</v>
      </c>
      <c r="F40" s="138"/>
      <c r="G40" s="138"/>
      <c r="H40" s="138"/>
      <c r="I40" s="138"/>
      <c r="J40" s="138"/>
      <c r="K40" s="142">
        <f>E40</f>
        <v>25.602784304941242</v>
      </c>
      <c r="L40" s="138"/>
    </row>
    <row r="41" spans="2:12" ht="15">
      <c r="B41" s="160" t="s">
        <v>21</v>
      </c>
      <c r="C41" s="138"/>
      <c r="D41" s="138"/>
      <c r="E41" s="168">
        <f>SUM(E1:E40)</f>
        <v>1828.640287268</v>
      </c>
      <c r="F41" s="138"/>
      <c r="G41" s="138"/>
      <c r="H41" s="138"/>
      <c r="I41" s="138"/>
      <c r="J41" s="138"/>
      <c r="K41" s="168">
        <f>SUM(K1:K40)</f>
        <v>1828.640287268</v>
      </c>
      <c r="L41" s="138"/>
    </row>
    <row r="42" ht="15">
      <c r="B42" t="s">
        <v>268</v>
      </c>
    </row>
    <row r="45" ht="15">
      <c r="E45" s="169"/>
    </row>
    <row r="47" ht="15">
      <c r="E47" s="169"/>
    </row>
  </sheetData>
  <sheetProtection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170" t="s">
        <v>269</v>
      </c>
    </row>
    <row r="2" spans="1:8" ht="27" customHeight="1" thickBot="1">
      <c r="A2" s="221" t="s">
        <v>270</v>
      </c>
      <c r="B2" s="222"/>
      <c r="C2" s="222"/>
      <c r="D2" s="222"/>
      <c r="E2" s="222"/>
      <c r="F2" s="222"/>
      <c r="G2" s="222"/>
      <c r="H2" s="223"/>
    </row>
    <row r="3" spans="1:8" ht="57.75" thickBot="1">
      <c r="A3" s="171" t="s">
        <v>271</v>
      </c>
      <c r="B3" s="172" t="s">
        <v>272</v>
      </c>
      <c r="C3" s="172" t="s">
        <v>273</v>
      </c>
      <c r="D3" s="172" t="s">
        <v>274</v>
      </c>
      <c r="E3" s="172" t="s">
        <v>275</v>
      </c>
      <c r="F3" s="172" t="s">
        <v>276</v>
      </c>
      <c r="G3" s="172" t="s">
        <v>277</v>
      </c>
      <c r="H3" s="172" t="s">
        <v>278</v>
      </c>
    </row>
    <row r="4" spans="1:8" ht="15.75" thickBot="1">
      <c r="A4" s="171" t="s">
        <v>279</v>
      </c>
      <c r="B4" s="171" t="s">
        <v>279</v>
      </c>
      <c r="C4" s="171" t="s">
        <v>279</v>
      </c>
      <c r="D4" s="171" t="s">
        <v>279</v>
      </c>
      <c r="E4" s="171" t="s">
        <v>279</v>
      </c>
      <c r="F4" s="171" t="s">
        <v>279</v>
      </c>
      <c r="G4" s="171" t="s">
        <v>279</v>
      </c>
      <c r="H4" s="171" t="s">
        <v>279</v>
      </c>
    </row>
    <row r="5" ht="15">
      <c r="A5" s="173"/>
    </row>
    <row r="6" ht="15.75" thickBot="1">
      <c r="A6" s="170" t="s">
        <v>280</v>
      </c>
    </row>
    <row r="7" spans="1:9" ht="15.75" thickBot="1">
      <c r="A7" s="221" t="s">
        <v>270</v>
      </c>
      <c r="B7" s="222"/>
      <c r="C7" s="222"/>
      <c r="D7" s="222"/>
      <c r="E7" s="222"/>
      <c r="F7" s="222"/>
      <c r="G7" s="222"/>
      <c r="H7" s="222"/>
      <c r="I7" s="224"/>
    </row>
    <row r="8" spans="1:9" ht="57.75" thickBot="1">
      <c r="A8" s="171" t="s">
        <v>281</v>
      </c>
      <c r="B8" s="172" t="s">
        <v>271</v>
      </c>
      <c r="C8" s="172" t="s">
        <v>272</v>
      </c>
      <c r="D8" s="172" t="s">
        <v>273</v>
      </c>
      <c r="E8" s="172" t="s">
        <v>274</v>
      </c>
      <c r="F8" s="172" t="s">
        <v>275</v>
      </c>
      <c r="G8" s="172" t="s">
        <v>276</v>
      </c>
      <c r="H8" s="172" t="s">
        <v>277</v>
      </c>
      <c r="I8" s="172" t="s">
        <v>278</v>
      </c>
    </row>
    <row r="9" spans="1:9" ht="15.75" thickBot="1">
      <c r="A9" s="171" t="s">
        <v>279</v>
      </c>
      <c r="B9" s="171" t="s">
        <v>279</v>
      </c>
      <c r="C9" s="171" t="s">
        <v>279</v>
      </c>
      <c r="D9" s="171" t="s">
        <v>279</v>
      </c>
      <c r="E9" s="171" t="s">
        <v>279</v>
      </c>
      <c r="F9" s="171" t="s">
        <v>279</v>
      </c>
      <c r="G9" s="171" t="s">
        <v>279</v>
      </c>
      <c r="H9" s="171" t="s">
        <v>279</v>
      </c>
      <c r="I9" s="171" t="s">
        <v>279</v>
      </c>
    </row>
    <row r="10" ht="15">
      <c r="A10" s="173"/>
    </row>
    <row r="11" ht="15.75" thickBot="1">
      <c r="A11" s="170" t="s">
        <v>282</v>
      </c>
    </row>
    <row r="12" spans="1:6" ht="27" customHeight="1" thickBot="1">
      <c r="A12" s="225" t="s">
        <v>283</v>
      </c>
      <c r="B12" s="226"/>
      <c r="C12" s="226"/>
      <c r="D12" s="226"/>
      <c r="E12" s="226"/>
      <c r="F12" s="227"/>
    </row>
    <row r="13" spans="1:6" ht="27" customHeight="1" thickBot="1">
      <c r="A13" s="228" t="s">
        <v>284</v>
      </c>
      <c r="B13" s="228" t="s">
        <v>281</v>
      </c>
      <c r="C13" s="228" t="s">
        <v>285</v>
      </c>
      <c r="D13" s="230" t="s">
        <v>286</v>
      </c>
      <c r="E13" s="231"/>
      <c r="F13" s="232"/>
    </row>
    <row r="14" spans="1:6" ht="15.75" thickBot="1">
      <c r="A14" s="229"/>
      <c r="B14" s="229"/>
      <c r="C14" s="229"/>
      <c r="D14" s="174" t="s">
        <v>287</v>
      </c>
      <c r="E14" s="174" t="s">
        <v>288</v>
      </c>
      <c r="F14" s="174" t="s">
        <v>289</v>
      </c>
    </row>
    <row r="15" spans="1:6" ht="15.75" thickBot="1">
      <c r="A15" s="175" t="s">
        <v>279</v>
      </c>
      <c r="B15" s="175" t="s">
        <v>279</v>
      </c>
      <c r="C15" s="175" t="s">
        <v>279</v>
      </c>
      <c r="D15" s="175" t="s">
        <v>279</v>
      </c>
      <c r="E15" s="175" t="s">
        <v>279</v>
      </c>
      <c r="F15" s="175" t="s">
        <v>279</v>
      </c>
    </row>
    <row r="16" ht="15">
      <c r="A16" s="176" t="s">
        <v>290</v>
      </c>
    </row>
    <row r="17" ht="15">
      <c r="A17" s="173"/>
    </row>
    <row r="18" ht="15">
      <c r="A18" s="17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9">
      <selection activeCell="F40" sqref="F40"/>
    </sheetView>
  </sheetViews>
  <sheetFormatPr defaultColWidth="9.140625" defaultRowHeight="15"/>
  <cols>
    <col min="1" max="1" width="14.00390625" style="0" bestFit="1" customWidth="1"/>
    <col min="2" max="2" width="12.28125" style="0" bestFit="1" customWidth="1"/>
  </cols>
  <sheetData>
    <row r="1" spans="1:2" ht="15">
      <c r="A1" t="s">
        <v>91</v>
      </c>
      <c r="B1" t="s">
        <v>92</v>
      </c>
    </row>
    <row r="2" spans="1:2" ht="15">
      <c r="A2" s="68" t="s">
        <v>64</v>
      </c>
      <c r="B2" s="68" t="s">
        <v>74</v>
      </c>
    </row>
    <row r="3" spans="1:2" ht="15">
      <c r="A3" s="68" t="s">
        <v>63</v>
      </c>
      <c r="B3" s="68" t="s">
        <v>74</v>
      </c>
    </row>
    <row r="4" spans="1:2" ht="15">
      <c r="A4" s="68" t="s">
        <v>71</v>
      </c>
      <c r="B4" s="68" t="s">
        <v>20</v>
      </c>
    </row>
    <row r="5" spans="1:2" ht="15">
      <c r="A5" s="68" t="s">
        <v>78</v>
      </c>
      <c r="B5" s="68" t="s">
        <v>20</v>
      </c>
    </row>
    <row r="6" spans="1:2" ht="15">
      <c r="A6" s="68" t="s">
        <v>83</v>
      </c>
      <c r="B6" s="68" t="s">
        <v>20</v>
      </c>
    </row>
    <row r="7" spans="1:2" ht="15">
      <c r="A7" s="68" t="s">
        <v>84</v>
      </c>
      <c r="B7" s="68" t="s">
        <v>20</v>
      </c>
    </row>
    <row r="8" spans="1:2" ht="15">
      <c r="A8" s="68" t="s">
        <v>86</v>
      </c>
      <c r="B8" s="68" t="s">
        <v>20</v>
      </c>
    </row>
    <row r="9" spans="1:2" ht="15">
      <c r="A9" s="68" t="s">
        <v>65</v>
      </c>
      <c r="B9" s="68" t="s">
        <v>74</v>
      </c>
    </row>
    <row r="10" spans="1:2" ht="15">
      <c r="A10" s="68" t="s">
        <v>70</v>
      </c>
      <c r="B10" s="68" t="s">
        <v>74</v>
      </c>
    </row>
    <row r="11" spans="1:2" ht="15">
      <c r="A11" s="68" t="s">
        <v>88</v>
      </c>
      <c r="B11" s="68" t="s">
        <v>7</v>
      </c>
    </row>
    <row r="12" spans="1:2" ht="15">
      <c r="A12" s="68" t="s">
        <v>69</v>
      </c>
      <c r="B12" s="68" t="s">
        <v>7</v>
      </c>
    </row>
    <row r="13" spans="1:2" ht="15">
      <c r="A13" s="68" t="s">
        <v>67</v>
      </c>
      <c r="B13" s="68" t="s">
        <v>7</v>
      </c>
    </row>
    <row r="14" spans="1:2" ht="15">
      <c r="A14" s="68" t="s">
        <v>72</v>
      </c>
      <c r="B14" s="68" t="s">
        <v>7</v>
      </c>
    </row>
    <row r="15" spans="1:2" ht="15">
      <c r="A15" s="68" t="s">
        <v>61</v>
      </c>
      <c r="B15" s="68" t="s">
        <v>7</v>
      </c>
    </row>
    <row r="16" spans="1:2" ht="15">
      <c r="A16" s="68" t="s">
        <v>58</v>
      </c>
      <c r="B16" s="68" t="s">
        <v>16</v>
      </c>
    </row>
    <row r="17" spans="1:2" ht="15">
      <c r="A17" s="68" t="s">
        <v>75</v>
      </c>
      <c r="B17" s="68" t="s">
        <v>16</v>
      </c>
    </row>
    <row r="18" spans="1:2" ht="15">
      <c r="A18" s="68" t="s">
        <v>66</v>
      </c>
      <c r="B18" s="68" t="s">
        <v>96</v>
      </c>
    </row>
    <row r="19" spans="1:2" ht="15">
      <c r="A19" s="68" t="s">
        <v>62</v>
      </c>
      <c r="B19" s="68" t="s">
        <v>74</v>
      </c>
    </row>
    <row r="20" spans="1:2" ht="15">
      <c r="A20" s="68" t="s">
        <v>55</v>
      </c>
      <c r="B20" s="68" t="s">
        <v>89</v>
      </c>
    </row>
    <row r="21" spans="1:2" ht="15">
      <c r="A21" s="68" t="s">
        <v>76</v>
      </c>
      <c r="B21" s="68" t="s">
        <v>13</v>
      </c>
    </row>
    <row r="22" spans="1:2" ht="15">
      <c r="A22" s="68" t="s">
        <v>57</v>
      </c>
      <c r="B22" s="68" t="s">
        <v>13</v>
      </c>
    </row>
    <row r="23" spans="1:2" ht="15">
      <c r="A23" s="68" t="s">
        <v>80</v>
      </c>
      <c r="B23" s="68" t="s">
        <v>95</v>
      </c>
    </row>
    <row r="24" spans="1:2" ht="15">
      <c r="A24" s="68" t="s">
        <v>81</v>
      </c>
      <c r="B24" s="68" t="s">
        <v>95</v>
      </c>
    </row>
    <row r="25" spans="1:2" ht="15">
      <c r="A25" s="68" t="s">
        <v>77</v>
      </c>
      <c r="B25" s="68" t="s">
        <v>28</v>
      </c>
    </row>
    <row r="26" spans="1:2" ht="15">
      <c r="A26" s="68" t="s">
        <v>79</v>
      </c>
      <c r="B26" s="68" t="s">
        <v>28</v>
      </c>
    </row>
    <row r="27" spans="1:2" ht="15">
      <c r="A27" s="68" t="s">
        <v>85</v>
      </c>
      <c r="B27" s="68" t="s">
        <v>28</v>
      </c>
    </row>
    <row r="28" spans="1:2" ht="15">
      <c r="A28" s="68" t="s">
        <v>87</v>
      </c>
      <c r="B28" s="68" t="s">
        <v>28</v>
      </c>
    </row>
    <row r="29" spans="1:2" ht="15">
      <c r="A29" s="69" t="s">
        <v>82</v>
      </c>
      <c r="B29" s="69" t="s">
        <v>93</v>
      </c>
    </row>
    <row r="30" spans="1:2" ht="15">
      <c r="A30" s="68" t="s">
        <v>97</v>
      </c>
      <c r="B30" s="70" t="s">
        <v>103</v>
      </c>
    </row>
    <row r="31" spans="1:2" ht="15">
      <c r="A31" s="68" t="s">
        <v>98</v>
      </c>
      <c r="B31" s="70" t="s">
        <v>103</v>
      </c>
    </row>
    <row r="32" spans="1:2" ht="15">
      <c r="A32" s="68" t="s">
        <v>99</v>
      </c>
      <c r="B32" s="70" t="s">
        <v>103</v>
      </c>
    </row>
    <row r="33" spans="1:2" ht="15">
      <c r="A33" s="68" t="s">
        <v>100</v>
      </c>
      <c r="B33" s="70" t="s">
        <v>103</v>
      </c>
    </row>
    <row r="34" spans="1:2" ht="15">
      <c r="A34" s="68" t="s">
        <v>101</v>
      </c>
      <c r="B34" s="70" t="s">
        <v>103</v>
      </c>
    </row>
    <row r="35" spans="1:2" ht="15">
      <c r="A35" s="68" t="s">
        <v>68</v>
      </c>
      <c r="B35" s="68" t="s">
        <v>94</v>
      </c>
    </row>
    <row r="36" spans="1:2" ht="15">
      <c r="A36" s="68" t="s">
        <v>60</v>
      </c>
      <c r="B36" s="68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6" sqref="A6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</cols>
  <sheetData>
    <row r="1" spans="1:2" ht="15">
      <c r="A1" s="1" t="s">
        <v>31</v>
      </c>
      <c r="B1" s="2"/>
    </row>
    <row r="2" spans="1:2" ht="15.75" customHeight="1">
      <c r="A2" s="1" t="s">
        <v>32</v>
      </c>
      <c r="B2" s="5"/>
    </row>
    <row r="3" spans="1:2" ht="15">
      <c r="A3" s="1" t="s">
        <v>33</v>
      </c>
      <c r="B3" s="2"/>
    </row>
    <row r="4" spans="1:2" ht="15">
      <c r="A4" s="1" t="s">
        <v>34</v>
      </c>
      <c r="B4" s="6"/>
    </row>
    <row r="5" spans="1:2" ht="15">
      <c r="A5" s="1" t="s">
        <v>35</v>
      </c>
      <c r="B5" s="6" t="s">
        <v>36</v>
      </c>
    </row>
    <row r="6" spans="1:2" ht="15">
      <c r="A6" s="1" t="s">
        <v>37</v>
      </c>
      <c r="B6" s="6"/>
    </row>
    <row r="7" spans="1:2" ht="15">
      <c r="A7" s="1" t="s">
        <v>38</v>
      </c>
      <c r="B7" s="7"/>
    </row>
    <row r="8" spans="1:2" ht="15">
      <c r="A8" s="1" t="s">
        <v>39</v>
      </c>
      <c r="B8" s="2"/>
    </row>
    <row r="10" spans="1:2" ht="15">
      <c r="A10" s="3" t="s">
        <v>40</v>
      </c>
      <c r="B10" s="4"/>
    </row>
    <row r="11" spans="1:2" ht="15">
      <c r="A11" s="24" t="s">
        <v>41</v>
      </c>
      <c r="B11" t="s">
        <v>42</v>
      </c>
    </row>
    <row r="12" spans="1:2" ht="15">
      <c r="A12" t="s">
        <v>43</v>
      </c>
      <c r="B12" t="s">
        <v>44</v>
      </c>
    </row>
    <row r="13" spans="1:2" ht="15">
      <c r="A13" t="s">
        <v>45</v>
      </c>
      <c r="B13" t="s">
        <v>46</v>
      </c>
    </row>
    <row r="14" spans="1:2" ht="15">
      <c r="A14" t="s">
        <v>47</v>
      </c>
      <c r="B14" t="s">
        <v>48</v>
      </c>
    </row>
    <row r="15" spans="1:2" ht="15">
      <c r="A15" t="s">
        <v>49</v>
      </c>
      <c r="B15" t="s">
        <v>50</v>
      </c>
    </row>
    <row r="16" spans="1:2" ht="15">
      <c r="A16" t="s">
        <v>51</v>
      </c>
      <c r="B16" t="s">
        <v>52</v>
      </c>
    </row>
    <row r="17" spans="1:2" ht="15">
      <c r="A17" t="s">
        <v>53</v>
      </c>
      <c r="B17" t="s">
        <v>54</v>
      </c>
    </row>
    <row r="19" ht="15">
      <c r="B19" s="45"/>
    </row>
    <row r="20" ht="15">
      <c r="B20" s="10"/>
    </row>
    <row r="21" ht="15">
      <c r="B21" s="10"/>
    </row>
    <row r="22" ht="15">
      <c r="B22" s="10"/>
    </row>
    <row r="23" ht="15">
      <c r="B23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21.00390625" style="0" bestFit="1" customWidth="1"/>
    <col min="4" max="4" width="13.421875" style="0" bestFit="1" customWidth="1"/>
    <col min="5" max="5" width="11.8515625" style="0" bestFit="1" customWidth="1"/>
    <col min="6" max="6" width="19.421875" style="0" bestFit="1" customWidth="1"/>
    <col min="7" max="7" width="15.14062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77" t="s">
        <v>106</v>
      </c>
      <c r="B2" s="177"/>
      <c r="C2" s="177"/>
      <c r="D2" s="177"/>
      <c r="E2" s="177"/>
      <c r="F2" s="177"/>
      <c r="G2" s="177"/>
    </row>
    <row r="3" spans="1:7" ht="15">
      <c r="A3" s="178" t="str">
        <f>XDO_?FROM_DATE?</f>
        <v>Portfolio as on 29-Feb-2020</v>
      </c>
      <c r="B3" s="178"/>
      <c r="C3" s="178"/>
      <c r="D3" s="178"/>
      <c r="E3" s="178"/>
      <c r="F3" s="178"/>
      <c r="G3" s="178"/>
    </row>
    <row r="4" spans="1:39" ht="26.25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105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9</v>
      </c>
      <c r="C7" s="36" t="str">
        <f>VLOOKUP(D7,Rating!$A$2:$B$36,2,0)</f>
        <v>ICRA B+(SO)-</v>
      </c>
      <c r="D7" s="36" t="s">
        <v>55</v>
      </c>
      <c r="E7" s="30">
        <v>619</v>
      </c>
      <c r="F7" s="30">
        <v>7854.935096599999</v>
      </c>
      <c r="G7" s="49">
        <v>0.16291234661330845</v>
      </c>
    </row>
    <row r="8" spans="1:7" ht="15">
      <c r="A8" s="55">
        <v>2</v>
      </c>
      <c r="B8" s="29" t="s">
        <v>17</v>
      </c>
      <c r="C8" s="36" t="str">
        <f>VLOOKUP(D8,Rating!$A$2:$B$36,2,0)</f>
        <v>ICRA BBB+</v>
      </c>
      <c r="D8" s="36" t="s">
        <v>75</v>
      </c>
      <c r="E8" s="30">
        <v>458496</v>
      </c>
      <c r="F8" s="30">
        <v>4627.7634279</v>
      </c>
      <c r="G8" s="49">
        <v>0.09598039835323029</v>
      </c>
    </row>
    <row r="9" spans="1:7" ht="15">
      <c r="A9" s="55">
        <v>3</v>
      </c>
      <c r="B9" s="29" t="s">
        <v>12</v>
      </c>
      <c r="C9" s="36" t="str">
        <f>VLOOKUP(D9,Rating!$A$2:$B$36,2,0)</f>
        <v>ICRA D</v>
      </c>
      <c r="D9" s="36" t="s">
        <v>76</v>
      </c>
      <c r="E9" s="30">
        <v>299</v>
      </c>
      <c r="F9" s="30">
        <v>3785.5147012</v>
      </c>
      <c r="G9" s="49">
        <v>0.07851205331774291</v>
      </c>
    </row>
    <row r="10" spans="1:7" ht="15">
      <c r="A10" s="55">
        <v>4</v>
      </c>
      <c r="B10" s="29" t="s">
        <v>90</v>
      </c>
      <c r="C10" s="36" t="str">
        <f>VLOOKUP(D10,Rating!$A$2:$B$36,2,0)</f>
        <v>IND A+</v>
      </c>
      <c r="D10" s="36" t="s">
        <v>98</v>
      </c>
      <c r="E10" s="30">
        <v>200</v>
      </c>
      <c r="F10" s="30">
        <v>2046.9938684</v>
      </c>
      <c r="G10" s="49">
        <v>0.042454911530515976</v>
      </c>
    </row>
    <row r="11" spans="1:7" ht="15">
      <c r="A11" s="55"/>
      <c r="B11" s="29"/>
      <c r="C11" s="36"/>
      <c r="D11" s="36"/>
      <c r="E11" s="30"/>
      <c r="F11" s="30"/>
      <c r="G11" s="44"/>
    </row>
    <row r="12" spans="1:7" ht="15">
      <c r="A12" s="55"/>
      <c r="B12" s="37" t="s">
        <v>59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27</v>
      </c>
      <c r="C13" s="36" t="str">
        <f>VLOOKUP(D13,Rating!$A$2:$B$36,2,0)</f>
        <v>CARE BBB+</v>
      </c>
      <c r="D13" s="36" t="s">
        <v>77</v>
      </c>
      <c r="E13" s="30">
        <v>650</v>
      </c>
      <c r="F13" s="30">
        <v>6352.245245700001</v>
      </c>
      <c r="G13" s="49">
        <v>0.13174636919510094</v>
      </c>
    </row>
    <row r="14" spans="1:7" ht="15">
      <c r="A14" s="55">
        <v>6</v>
      </c>
      <c r="B14" s="29" t="s">
        <v>14</v>
      </c>
      <c r="C14" s="36" t="str">
        <f>VLOOKUP(D14,Rating!$A$2:$B$36,2,0)</f>
        <v>Unrated</v>
      </c>
      <c r="D14" s="36" t="s">
        <v>65</v>
      </c>
      <c r="E14" s="30">
        <v>552</v>
      </c>
      <c r="F14" s="30">
        <v>4996.9087189</v>
      </c>
      <c r="G14" s="49">
        <v>0.10363651834129911</v>
      </c>
    </row>
    <row r="15" spans="1:7" ht="15">
      <c r="A15" s="55">
        <v>7</v>
      </c>
      <c r="B15" s="29" t="s">
        <v>8</v>
      </c>
      <c r="C15" s="36" t="str">
        <f>VLOOKUP(D15,Rating!$A$2:$B$36,2,0)</f>
        <v>Unrated</v>
      </c>
      <c r="D15" s="36" t="s">
        <v>60</v>
      </c>
      <c r="E15" s="30">
        <v>380</v>
      </c>
      <c r="F15" s="30">
        <v>3800</v>
      </c>
      <c r="G15" s="49">
        <v>0.07881248024551274</v>
      </c>
    </row>
    <row r="16" spans="1:7" ht="15">
      <c r="A16" s="55">
        <v>8</v>
      </c>
      <c r="B16" s="29" t="s">
        <v>6</v>
      </c>
      <c r="C16" s="36" t="str">
        <f>VLOOKUP(D16,Rating!$A$2:$B$36,2,0)</f>
        <v>CARE A</v>
      </c>
      <c r="D16" s="36" t="s">
        <v>61</v>
      </c>
      <c r="E16" s="30">
        <v>261</v>
      </c>
      <c r="F16" s="30">
        <v>2631.6729836</v>
      </c>
      <c r="G16" s="49">
        <v>0.0545812302717433</v>
      </c>
    </row>
    <row r="17" spans="1:7" ht="15">
      <c r="A17" s="55">
        <v>9</v>
      </c>
      <c r="B17" s="29" t="s">
        <v>11</v>
      </c>
      <c r="C17" s="36" t="str">
        <f>VLOOKUP(D17,Rating!$A$2:$B$36,2,0)</f>
        <v>Unrated</v>
      </c>
      <c r="D17" s="36" t="s">
        <v>62</v>
      </c>
      <c r="E17" s="30">
        <v>286</v>
      </c>
      <c r="F17" s="30">
        <v>1787.5</v>
      </c>
      <c r="G17" s="49">
        <v>0.037072975904961586</v>
      </c>
    </row>
    <row r="18" spans="1:7" ht="15">
      <c r="A18" s="55">
        <v>10</v>
      </c>
      <c r="B18" s="29" t="s">
        <v>19</v>
      </c>
      <c r="C18" s="36" t="str">
        <f>VLOOKUP(D18,Rating!$A$2:$B$36,2,0)</f>
        <v>CARE A- (SO)</v>
      </c>
      <c r="D18" s="36" t="s">
        <v>78</v>
      </c>
      <c r="E18" s="30">
        <v>120</v>
      </c>
      <c r="F18" s="30">
        <v>1210.5353425</v>
      </c>
      <c r="G18" s="49">
        <v>0.025106655991388487</v>
      </c>
    </row>
    <row r="19" spans="1:7" ht="15">
      <c r="A19" s="55">
        <v>11</v>
      </c>
      <c r="B19" s="29" t="s">
        <v>15</v>
      </c>
      <c r="C19" s="36" t="s">
        <v>112</v>
      </c>
      <c r="D19" s="36" t="s">
        <v>66</v>
      </c>
      <c r="E19" s="30">
        <v>173</v>
      </c>
      <c r="F19" s="30">
        <v>874.2526639</v>
      </c>
      <c r="G19" s="49">
        <v>0.018132110737685694</v>
      </c>
    </row>
    <row r="20" spans="1:7" ht="15">
      <c r="A20" s="55">
        <v>12</v>
      </c>
      <c r="B20" s="29" t="s">
        <v>14</v>
      </c>
      <c r="C20" s="36" t="str">
        <f>VLOOKUP(D20,Rating!$A$2:$B$36,2,0)</f>
        <v>Unrated</v>
      </c>
      <c r="D20" s="36" t="s">
        <v>70</v>
      </c>
      <c r="E20" s="30">
        <v>85</v>
      </c>
      <c r="F20" s="30">
        <v>757.7488878</v>
      </c>
      <c r="G20" s="49">
        <v>0.01571580769757809</v>
      </c>
    </row>
    <row r="21" spans="1:7" ht="15">
      <c r="A21" s="55">
        <v>13</v>
      </c>
      <c r="B21" s="29" t="s">
        <v>10</v>
      </c>
      <c r="C21" s="36" t="str">
        <f>VLOOKUP(D21,Rating!$A$2:$B$36,2,0)</f>
        <v>Unrated</v>
      </c>
      <c r="D21" s="36" t="s">
        <v>63</v>
      </c>
      <c r="E21" s="30">
        <v>61000</v>
      </c>
      <c r="F21" s="30">
        <v>617.0421666</v>
      </c>
      <c r="G21" s="49">
        <v>0.012797532517318652</v>
      </c>
    </row>
    <row r="22" spans="1:7" ht="15">
      <c r="A22" s="55">
        <v>14</v>
      </c>
      <c r="B22" s="29" t="s">
        <v>6</v>
      </c>
      <c r="C22" s="36" t="str">
        <f>VLOOKUP(D22,Rating!$A$2:$B$36,2,0)</f>
        <v>CARE A</v>
      </c>
      <c r="D22" s="36" t="s">
        <v>72</v>
      </c>
      <c r="E22" s="30">
        <v>47</v>
      </c>
      <c r="F22" s="30">
        <v>473.90279780000003</v>
      </c>
      <c r="G22" s="49">
        <v>0.009828803918396242</v>
      </c>
    </row>
    <row r="23" spans="1:7" ht="15">
      <c r="A23" s="55">
        <v>15</v>
      </c>
      <c r="B23" s="29" t="s">
        <v>6</v>
      </c>
      <c r="C23" s="36" t="str">
        <f>VLOOKUP(D23,Rating!$A$2:$B$36,2,0)</f>
        <v>CARE A</v>
      </c>
      <c r="D23" s="36" t="s">
        <v>67</v>
      </c>
      <c r="E23" s="30">
        <v>40</v>
      </c>
      <c r="F23" s="30">
        <v>403.32153009999996</v>
      </c>
      <c r="G23" s="49">
        <v>0.008364939506209531</v>
      </c>
    </row>
    <row r="24" spans="1:7" ht="15">
      <c r="A24" s="55">
        <v>16</v>
      </c>
      <c r="B24" s="29" t="s">
        <v>18</v>
      </c>
      <c r="C24" s="36" t="str">
        <f>VLOOKUP(D24,Rating!$A$2:$B$36,2,0)</f>
        <v>IND AA-</v>
      </c>
      <c r="D24" s="36" t="s">
        <v>68</v>
      </c>
      <c r="E24" s="30">
        <v>9187</v>
      </c>
      <c r="F24" s="30">
        <v>92.6364223</v>
      </c>
      <c r="G24" s="49">
        <v>0.001921291105929928</v>
      </c>
    </row>
    <row r="25" spans="1:7" ht="15">
      <c r="A25" s="55"/>
      <c r="B25" s="40" t="s">
        <v>21</v>
      </c>
      <c r="C25" s="32"/>
      <c r="D25" s="32"/>
      <c r="E25" s="33"/>
      <c r="F25" s="30">
        <v>42312.9738533</v>
      </c>
      <c r="G25" s="49">
        <v>0.8775764252479221</v>
      </c>
    </row>
    <row r="26" spans="1:7" ht="15">
      <c r="A26" s="25"/>
      <c r="B26" s="37" t="s">
        <v>22</v>
      </c>
      <c r="C26" s="72"/>
      <c r="D26" s="26"/>
      <c r="E26" s="25"/>
      <c r="F26" s="27"/>
      <c r="G26" s="28"/>
    </row>
    <row r="27" spans="1:7" ht="15">
      <c r="A27" s="29"/>
      <c r="B27" s="29" t="s">
        <v>22</v>
      </c>
      <c r="C27" s="36"/>
      <c r="D27" s="36"/>
      <c r="E27" s="30">
        <v>59064.257151</v>
      </c>
      <c r="F27" s="30">
        <v>5904.828661699999</v>
      </c>
      <c r="G27" s="49">
        <v>0.1224668926982549</v>
      </c>
    </row>
    <row r="28" spans="1:39" ht="15">
      <c r="A28" s="31"/>
      <c r="B28" s="40" t="s">
        <v>21</v>
      </c>
      <c r="C28" s="32"/>
      <c r="D28" s="32"/>
      <c r="E28" s="33"/>
      <c r="F28" s="30">
        <v>5904.828661699999</v>
      </c>
      <c r="G28" s="49">
        <v>0.1224668926982549</v>
      </c>
      <c r="H28" s="11"/>
      <c r="I28" s="11"/>
      <c r="J28" s="11"/>
      <c r="K28" s="11"/>
      <c r="L28" s="11"/>
      <c r="M28" s="12"/>
      <c r="N28" s="12"/>
      <c r="O28" s="12"/>
      <c r="P28" s="12"/>
      <c r="Q28" s="11"/>
      <c r="R28" s="11"/>
      <c r="S28" s="11"/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13"/>
      <c r="AJ28" s="13"/>
      <c r="AK28" s="13"/>
      <c r="AL28" s="13"/>
      <c r="AM28" s="13"/>
    </row>
    <row r="29" spans="1:7" ht="15">
      <c r="A29" s="31"/>
      <c r="B29" s="42" t="s">
        <v>23</v>
      </c>
      <c r="C29" s="32"/>
      <c r="D29" s="32"/>
      <c r="E29" s="33"/>
      <c r="F29" s="34"/>
      <c r="G29" s="35"/>
    </row>
    <row r="30" spans="1:7" ht="15">
      <c r="A30" s="31"/>
      <c r="B30" s="42" t="s">
        <v>24</v>
      </c>
      <c r="C30" s="32"/>
      <c r="D30" s="32"/>
      <c r="E30" s="33"/>
      <c r="F30" s="30">
        <v>-2.0886056999952416</v>
      </c>
      <c r="G30" s="49">
        <v>-4.3317946176721125E-05</v>
      </c>
    </row>
    <row r="31" spans="1:7" ht="15">
      <c r="A31" s="31"/>
      <c r="B31" s="42" t="s">
        <v>21</v>
      </c>
      <c r="C31" s="32"/>
      <c r="D31" s="32"/>
      <c r="E31" s="33"/>
      <c r="F31" s="30">
        <v>-2.0886056999952416</v>
      </c>
      <c r="G31" s="49">
        <v>-4.3317946176721125E-05</v>
      </c>
    </row>
    <row r="32" spans="1:35" ht="15">
      <c r="A32" s="38"/>
      <c r="B32" s="41" t="s">
        <v>25</v>
      </c>
      <c r="C32" s="39"/>
      <c r="D32" s="39"/>
      <c r="E32" s="39"/>
      <c r="F32" s="43">
        <v>48215.7139093</v>
      </c>
      <c r="G32" s="59">
        <v>1</v>
      </c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6"/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61"/>
      <c r="AC34" s="9"/>
      <c r="AD34" s="9"/>
      <c r="AE34" s="9"/>
      <c r="AF34" s="9"/>
      <c r="AG34" s="9"/>
      <c r="AH34" s="9"/>
      <c r="AI34" s="9"/>
    </row>
    <row r="35" spans="1:6" ht="15">
      <c r="A35" s="17"/>
      <c r="B35" s="14"/>
      <c r="C35" s="15"/>
      <c r="D35" s="15"/>
      <c r="E35" s="14"/>
      <c r="F35" s="61"/>
    </row>
    <row r="36" spans="1:6" ht="15">
      <c r="A36" s="17"/>
      <c r="B36" s="14"/>
      <c r="C36" s="14"/>
      <c r="D36" s="14"/>
      <c r="E36" s="14"/>
      <c r="F36" s="14"/>
    </row>
  </sheetData>
  <sheetProtection/>
  <mergeCells count="2">
    <mergeCell ref="A2:G2"/>
    <mergeCell ref="A3:G3"/>
  </mergeCells>
  <conditionalFormatting sqref="I4 I28">
    <cfRule type="cellIs" priority="1" dxfId="21" operator="lessThan" stopIfTrue="1">
      <formula>0</formula>
    </cfRule>
  </conditionalFormatting>
  <conditionalFormatting sqref="C25:E25 C28:E31 F29">
    <cfRule type="cellIs" priority="2" dxfId="22" operator="lessThan" stopIfTrue="1">
      <formula>0</formula>
    </cfRule>
  </conditionalFormatting>
  <conditionalFormatting sqref="G29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9.5742187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77" t="s">
        <v>107</v>
      </c>
      <c r="B2" s="177"/>
      <c r="C2" s="177"/>
      <c r="D2" s="177"/>
      <c r="E2" s="177"/>
      <c r="F2" s="177"/>
      <c r="G2" s="177"/>
    </row>
    <row r="3" spans="1:7" ht="15">
      <c r="A3" s="178" t="str">
        <f>XDO_?FROM_DATE?1?</f>
        <v>Portfolio as on 29-Feb-2020</v>
      </c>
      <c r="B3" s="178"/>
      <c r="C3" s="178"/>
      <c r="D3" s="178"/>
      <c r="E3" s="178"/>
      <c r="F3" s="178"/>
      <c r="G3" s="178"/>
    </row>
    <row r="4" spans="1:39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105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tr">
        <f>VLOOKUP(D7,Rating!$A$2:$B$36,2,0)</f>
        <v>ICRA D</v>
      </c>
      <c r="D7" s="36" t="s">
        <v>76</v>
      </c>
      <c r="E7" s="30">
        <v>338</v>
      </c>
      <c r="F7" s="30">
        <v>4279.2774883</v>
      </c>
      <c r="G7" s="49">
        <v>0.269187781273234</v>
      </c>
    </row>
    <row r="8" spans="1:7" ht="15">
      <c r="A8" s="55">
        <v>2</v>
      </c>
      <c r="B8" s="29" t="s">
        <v>90</v>
      </c>
      <c r="C8" s="36" t="str">
        <f>VLOOKUP(D8,Rating!$A$2:$B$36,2,0)</f>
        <v>IND A+</v>
      </c>
      <c r="D8" s="36" t="s">
        <v>99</v>
      </c>
      <c r="E8" s="30">
        <v>250</v>
      </c>
      <c r="F8" s="30">
        <v>2558.7423355</v>
      </c>
      <c r="G8" s="49">
        <v>0.16095758548641484</v>
      </c>
    </row>
    <row r="9" spans="1:7" ht="15">
      <c r="A9" s="29"/>
      <c r="B9" s="29"/>
      <c r="C9" s="36"/>
      <c r="D9" s="36"/>
      <c r="E9" s="30"/>
      <c r="F9" s="30"/>
      <c r="G9" s="44"/>
    </row>
    <row r="10" spans="1:7" ht="15">
      <c r="A10" s="29"/>
      <c r="B10" s="37" t="s">
        <v>59</v>
      </c>
      <c r="C10" s="36"/>
      <c r="D10" s="36"/>
      <c r="E10" s="30"/>
      <c r="F10" s="30"/>
      <c r="G10" s="44"/>
    </row>
    <row r="11" spans="1:7" ht="15">
      <c r="A11" s="55">
        <v>5</v>
      </c>
      <c r="B11" s="29" t="s">
        <v>14</v>
      </c>
      <c r="C11" s="36" t="str">
        <f>VLOOKUP(D11,Rating!$A$2:$B$36,2,0)</f>
        <v>Unrated</v>
      </c>
      <c r="D11" s="36" t="s">
        <v>65</v>
      </c>
      <c r="E11" s="30">
        <v>334</v>
      </c>
      <c r="F11" s="30">
        <v>3024.4903035</v>
      </c>
      <c r="G11" s="49">
        <v>0.19025544300587277</v>
      </c>
    </row>
    <row r="12" spans="1:7" ht="15">
      <c r="A12" s="55">
        <v>6</v>
      </c>
      <c r="B12" s="29" t="s">
        <v>11</v>
      </c>
      <c r="C12" s="36" t="str">
        <f>VLOOKUP(D12,Rating!$A$2:$B$36,2,0)</f>
        <v>Unrated</v>
      </c>
      <c r="D12" s="36" t="s">
        <v>62</v>
      </c>
      <c r="E12" s="30">
        <v>228</v>
      </c>
      <c r="F12" s="30">
        <v>1425</v>
      </c>
      <c r="G12" s="49">
        <v>0.08963956868026002</v>
      </c>
    </row>
    <row r="13" spans="1:7" ht="15">
      <c r="A13" s="55">
        <v>7</v>
      </c>
      <c r="B13" s="29" t="s">
        <v>27</v>
      </c>
      <c r="C13" s="36" t="str">
        <f>VLOOKUP(D13,Rating!$A$2:$B$36,2,0)</f>
        <v>CARE BBB+</v>
      </c>
      <c r="D13" s="36" t="s">
        <v>79</v>
      </c>
      <c r="E13" s="30">
        <v>90</v>
      </c>
      <c r="F13" s="30">
        <v>907.4636065999999</v>
      </c>
      <c r="G13" s="49">
        <v>0.057083962307829576</v>
      </c>
    </row>
    <row r="14" spans="1:7" ht="15">
      <c r="A14" s="55">
        <v>8</v>
      </c>
      <c r="B14" s="29" t="s">
        <v>29</v>
      </c>
      <c r="C14" s="36" t="str">
        <f>VLOOKUP(D14,Rating!$A$2:$B$36,2,0)</f>
        <v>ICRA BB+</v>
      </c>
      <c r="D14" s="36" t="s">
        <v>80</v>
      </c>
      <c r="E14" s="30">
        <v>60</v>
      </c>
      <c r="F14" s="30">
        <v>423.56081969999997</v>
      </c>
      <c r="G14" s="49">
        <v>0.026644076622993246</v>
      </c>
    </row>
    <row r="15" spans="1:7" ht="15">
      <c r="A15" s="55">
        <v>9</v>
      </c>
      <c r="B15" s="29" t="s">
        <v>29</v>
      </c>
      <c r="C15" s="36" t="str">
        <f>VLOOKUP(D15,Rating!$A$2:$B$36,2,0)</f>
        <v>ICRA BB+</v>
      </c>
      <c r="D15" s="36" t="s">
        <v>81</v>
      </c>
      <c r="E15" s="30">
        <v>25</v>
      </c>
      <c r="F15" s="30">
        <v>176.87192620000002</v>
      </c>
      <c r="G15" s="49">
        <v>0.011126121527168268</v>
      </c>
    </row>
    <row r="16" spans="1:7" ht="15">
      <c r="A16" s="55">
        <v>10</v>
      </c>
      <c r="B16" s="29" t="s">
        <v>10</v>
      </c>
      <c r="C16" s="36" t="str">
        <f>VLOOKUP(D16,Rating!$A$2:$B$36,2,0)</f>
        <v>Unrated</v>
      </c>
      <c r="D16" s="36" t="s">
        <v>63</v>
      </c>
      <c r="E16" s="30">
        <v>16000</v>
      </c>
      <c r="F16" s="30">
        <v>161.8471257</v>
      </c>
      <c r="G16" s="49">
        <v>0.010180987045535316</v>
      </c>
    </row>
    <row r="17" spans="1:7" ht="15">
      <c r="A17" s="55">
        <v>11</v>
      </c>
      <c r="B17" s="29" t="s">
        <v>30</v>
      </c>
      <c r="C17" s="36" t="str">
        <f>VLOOKUP(D17,Rating!$A$2:$B$36,2,0)</f>
        <v>CRISIL D</v>
      </c>
      <c r="D17" s="36" t="s">
        <v>82</v>
      </c>
      <c r="E17" s="30">
        <v>200</v>
      </c>
      <c r="F17" s="30">
        <v>160.7680822</v>
      </c>
      <c r="G17" s="49">
        <v>0.010113109856814448</v>
      </c>
    </row>
    <row r="18" spans="1:7" ht="15">
      <c r="A18" s="55">
        <v>12</v>
      </c>
      <c r="B18" s="29" t="s">
        <v>6</v>
      </c>
      <c r="C18" s="36" t="str">
        <f>VLOOKUP(D18,Rating!$A$2:$B$36,2,0)</f>
        <v>CARE A</v>
      </c>
      <c r="D18" s="36" t="s">
        <v>72</v>
      </c>
      <c r="E18" s="30">
        <v>11</v>
      </c>
      <c r="F18" s="30">
        <v>110.9134208</v>
      </c>
      <c r="G18" s="49">
        <v>0.006977004351834511</v>
      </c>
    </row>
    <row r="19" spans="1:7" ht="15">
      <c r="A19" s="55">
        <v>13</v>
      </c>
      <c r="B19" s="29" t="s">
        <v>15</v>
      </c>
      <c r="C19" s="36" t="s">
        <v>112</v>
      </c>
      <c r="D19" s="36" t="s">
        <v>66</v>
      </c>
      <c r="E19" s="30">
        <v>18</v>
      </c>
      <c r="F19" s="30">
        <v>90.9627049</v>
      </c>
      <c r="G19" s="49">
        <v>0.005722005356649666</v>
      </c>
    </row>
    <row r="20" spans="1:7" ht="15">
      <c r="A20" s="55">
        <v>14</v>
      </c>
      <c r="B20" s="29" t="s">
        <v>6</v>
      </c>
      <c r="C20" s="36" t="str">
        <f>VLOOKUP(D20,Rating!$A$2:$B$36,2,0)</f>
        <v>CARE A</v>
      </c>
      <c r="D20" s="36" t="s">
        <v>69</v>
      </c>
      <c r="E20" s="30">
        <v>8</v>
      </c>
      <c r="F20" s="30">
        <v>80.664306</v>
      </c>
      <c r="G20" s="49">
        <v>0.005074184980864919</v>
      </c>
    </row>
    <row r="21" spans="1:7" ht="15">
      <c r="A21" s="55">
        <v>15</v>
      </c>
      <c r="B21" s="29" t="s">
        <v>6</v>
      </c>
      <c r="C21" s="36" t="str">
        <f>VLOOKUP(D21,Rating!$A$2:$B$36,2,0)</f>
        <v>CARE A</v>
      </c>
      <c r="D21" s="36" t="s">
        <v>67</v>
      </c>
      <c r="E21" s="30">
        <v>8</v>
      </c>
      <c r="F21" s="30">
        <v>80.664306</v>
      </c>
      <c r="G21" s="49">
        <v>0.005074184980864919</v>
      </c>
    </row>
    <row r="22" spans="1:7" ht="15">
      <c r="A22" s="55">
        <v>16</v>
      </c>
      <c r="B22" s="29" t="s">
        <v>8</v>
      </c>
      <c r="C22" s="36" t="str">
        <f>VLOOKUP(D22,Rating!$A$2:$B$36,2,0)</f>
        <v>Unrated</v>
      </c>
      <c r="D22" s="36" t="s">
        <v>60</v>
      </c>
      <c r="E22" s="30">
        <v>7</v>
      </c>
      <c r="F22" s="30">
        <v>70</v>
      </c>
      <c r="G22" s="49">
        <v>0.004403347233416281</v>
      </c>
    </row>
    <row r="23" spans="1:7" ht="15">
      <c r="A23" s="55">
        <v>17</v>
      </c>
      <c r="B23" s="29" t="s">
        <v>14</v>
      </c>
      <c r="C23" s="36" t="str">
        <f>VLOOKUP(D23,Rating!$A$2:$B$36,2,0)</f>
        <v>Unrated</v>
      </c>
      <c r="D23" s="36" t="s">
        <v>70</v>
      </c>
      <c r="E23" s="30">
        <v>5</v>
      </c>
      <c r="F23" s="30">
        <v>45.2162892</v>
      </c>
      <c r="G23" s="49">
        <v>0.0028443288850595783</v>
      </c>
    </row>
    <row r="24" spans="1:7" ht="15">
      <c r="A24" s="55">
        <v>18</v>
      </c>
      <c r="B24" s="29" t="s">
        <v>19</v>
      </c>
      <c r="C24" s="36" t="str">
        <f>VLOOKUP(D24,Rating!$A$2:$B$36,2,0)</f>
        <v>CARE A- (SO)</v>
      </c>
      <c r="D24" s="36" t="s">
        <v>83</v>
      </c>
      <c r="E24" s="30">
        <v>6</v>
      </c>
      <c r="F24" s="30">
        <v>28.3922646</v>
      </c>
      <c r="G24" s="49">
        <v>0.001786014282526186</v>
      </c>
    </row>
    <row r="25" spans="1:7" ht="15">
      <c r="A25" s="31"/>
      <c r="B25" s="40" t="s">
        <v>21</v>
      </c>
      <c r="C25" s="32"/>
      <c r="D25" s="32"/>
      <c r="E25" s="33"/>
      <c r="F25" s="30">
        <v>13624.834979199999</v>
      </c>
      <c r="G25" s="49">
        <v>0.8570697058773384</v>
      </c>
    </row>
    <row r="26" spans="1:7" ht="15.75" customHeight="1">
      <c r="A26" s="25"/>
      <c r="B26" s="37" t="s">
        <v>22</v>
      </c>
      <c r="C26" s="72"/>
      <c r="D26" s="26"/>
      <c r="E26" s="25"/>
      <c r="F26" s="27"/>
      <c r="G26" s="28"/>
    </row>
    <row r="27" spans="1:7" ht="15">
      <c r="A27" s="29"/>
      <c r="B27" s="29" t="s">
        <v>22</v>
      </c>
      <c r="C27" s="36"/>
      <c r="D27" s="36"/>
      <c r="E27" s="30">
        <v>21227.906091</v>
      </c>
      <c r="F27" s="30">
        <v>2122.2173435000004</v>
      </c>
      <c r="G27" s="49">
        <v>0.13349799811726823</v>
      </c>
    </row>
    <row r="28" spans="1:39" ht="15">
      <c r="A28" s="31"/>
      <c r="B28" s="40" t="s">
        <v>21</v>
      </c>
      <c r="C28" s="32"/>
      <c r="D28" s="32"/>
      <c r="E28" s="33"/>
      <c r="F28" s="30">
        <v>2122.2173435000004</v>
      </c>
      <c r="G28" s="49">
        <v>0.13349799811726823</v>
      </c>
      <c r="H28" s="11"/>
      <c r="I28" s="11"/>
      <c r="J28" s="11"/>
      <c r="K28" s="11"/>
      <c r="L28" s="11"/>
      <c r="M28" s="12"/>
      <c r="N28" s="12"/>
      <c r="O28" s="12"/>
      <c r="P28" s="12"/>
      <c r="Q28" s="11"/>
      <c r="R28" s="11"/>
      <c r="S28" s="11"/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13"/>
      <c r="AJ28" s="13"/>
      <c r="AK28" s="13"/>
      <c r="AL28" s="13"/>
      <c r="AM28" s="13"/>
    </row>
    <row r="29" spans="1:7" ht="15">
      <c r="A29" s="31"/>
      <c r="B29" s="42" t="s">
        <v>23</v>
      </c>
      <c r="C29" s="32"/>
      <c r="D29" s="32"/>
      <c r="E29" s="33"/>
      <c r="F29" s="34"/>
      <c r="G29" s="35"/>
    </row>
    <row r="30" spans="1:7" ht="15">
      <c r="A30" s="31"/>
      <c r="B30" s="42" t="s">
        <v>24</v>
      </c>
      <c r="C30" s="32"/>
      <c r="D30" s="32"/>
      <c r="E30" s="33"/>
      <c r="F30" s="30">
        <v>149.9451861000016</v>
      </c>
      <c r="G30" s="49">
        <v>0.009432296005393307</v>
      </c>
    </row>
    <row r="31" spans="1:7" ht="15">
      <c r="A31" s="31"/>
      <c r="B31" s="42" t="s">
        <v>21</v>
      </c>
      <c r="C31" s="32"/>
      <c r="D31" s="32"/>
      <c r="E31" s="33"/>
      <c r="F31" s="30">
        <v>149.9451861000016</v>
      </c>
      <c r="G31" s="49">
        <v>0.009432296005393307</v>
      </c>
    </row>
    <row r="32" spans="1:35" ht="15">
      <c r="A32" s="38"/>
      <c r="B32" s="41" t="s">
        <v>25</v>
      </c>
      <c r="C32" s="39"/>
      <c r="D32" s="39"/>
      <c r="E32" s="39"/>
      <c r="F32" s="30">
        <v>15896.997508800001</v>
      </c>
      <c r="G32" s="59">
        <v>1</v>
      </c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6"/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61"/>
      <c r="AC34" s="9"/>
      <c r="AD34" s="9"/>
      <c r="AE34" s="9"/>
      <c r="AF34" s="9"/>
      <c r="AG34" s="9"/>
      <c r="AH34" s="9"/>
      <c r="AI34" s="9"/>
    </row>
    <row r="35" spans="1:6" ht="15">
      <c r="A35" s="17"/>
      <c r="B35" s="14"/>
      <c r="C35" s="15"/>
      <c r="D35" s="15"/>
      <c r="E35" s="14"/>
      <c r="F35" s="61"/>
    </row>
    <row r="36" spans="1:6" ht="15">
      <c r="A36" s="17"/>
      <c r="B36" s="14"/>
      <c r="C36" s="14"/>
      <c r="D36" s="14"/>
      <c r="E36" s="14"/>
      <c r="F36" s="14"/>
    </row>
    <row r="37" ht="15">
      <c r="F37" s="71"/>
    </row>
  </sheetData>
  <sheetProtection/>
  <mergeCells count="2">
    <mergeCell ref="A2:G2"/>
    <mergeCell ref="A3:G3"/>
  </mergeCells>
  <conditionalFormatting sqref="I4 I28">
    <cfRule type="cellIs" priority="1" dxfId="21" operator="lessThan" stopIfTrue="1">
      <formula>0</formula>
    </cfRule>
  </conditionalFormatting>
  <conditionalFormatting sqref="C25:E25 C28:E31 F29">
    <cfRule type="cellIs" priority="2" dxfId="22" operator="lessThan" stopIfTrue="1">
      <formula>0</formula>
    </cfRule>
  </conditionalFormatting>
  <conditionalFormatting sqref="G29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77" t="s">
        <v>108</v>
      </c>
      <c r="B2" s="177"/>
      <c r="C2" s="177"/>
      <c r="D2" s="177"/>
      <c r="E2" s="177"/>
      <c r="F2" s="177"/>
      <c r="G2" s="177"/>
    </row>
    <row r="3" spans="1:7" ht="15">
      <c r="A3" s="178" t="str">
        <f>XDO_?FROM_DATE?2?</f>
        <v>Portfolio as on 29-Feb-2020</v>
      </c>
      <c r="B3" s="178"/>
      <c r="C3" s="178"/>
      <c r="D3" s="178"/>
      <c r="E3" s="178"/>
      <c r="F3" s="178"/>
      <c r="G3" s="178"/>
    </row>
    <row r="4" spans="1:39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105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tr">
        <f>VLOOKUP(D7,Rating!$A$2:$B$36,2,0)</f>
        <v>ICRA D</v>
      </c>
      <c r="D7" s="36" t="s">
        <v>76</v>
      </c>
      <c r="E7" s="30">
        <v>206</v>
      </c>
      <c r="F7" s="30">
        <v>2608.0803627</v>
      </c>
      <c r="G7" s="49">
        <v>0.10959664803647776</v>
      </c>
    </row>
    <row r="8" spans="1:7" ht="15">
      <c r="A8" s="55">
        <v>2</v>
      </c>
      <c r="B8" s="29" t="s">
        <v>90</v>
      </c>
      <c r="C8" s="36" t="str">
        <f>VLOOKUP(D8,Rating!$A$2:$B$36,2,0)</f>
        <v>IND A+</v>
      </c>
      <c r="D8" s="36" t="s">
        <v>100</v>
      </c>
      <c r="E8" s="30">
        <v>250</v>
      </c>
      <c r="F8" s="30">
        <v>2558.7423355</v>
      </c>
      <c r="G8" s="49">
        <v>0.10752336744313948</v>
      </c>
    </row>
    <row r="9" spans="1:7" ht="15">
      <c r="A9" s="55">
        <v>3</v>
      </c>
      <c r="B9" s="29" t="s">
        <v>9</v>
      </c>
      <c r="C9" s="36" t="str">
        <f>VLOOKUP(D9,Rating!$A$2:$B$36,2,0)</f>
        <v>ICRA B+(SO)-</v>
      </c>
      <c r="D9" s="36" t="s">
        <v>55</v>
      </c>
      <c r="E9" s="30">
        <v>17</v>
      </c>
      <c r="F9" s="30">
        <v>215.72519649999998</v>
      </c>
      <c r="G9" s="49">
        <v>0.009065195525238521</v>
      </c>
    </row>
    <row r="10" spans="1:7" ht="15">
      <c r="A10" s="55"/>
      <c r="B10" s="29"/>
      <c r="C10" s="36"/>
      <c r="D10" s="36"/>
      <c r="E10" s="30"/>
      <c r="F10" s="30"/>
      <c r="G10" s="44"/>
    </row>
    <row r="11" spans="1:7" ht="15">
      <c r="A11" s="55"/>
      <c r="B11" s="37" t="s">
        <v>59</v>
      </c>
      <c r="C11" s="36"/>
      <c r="D11" s="36"/>
      <c r="E11" s="30"/>
      <c r="F11" s="30"/>
      <c r="G11" s="44"/>
    </row>
    <row r="12" spans="1:7" ht="15">
      <c r="A12" s="55">
        <v>4</v>
      </c>
      <c r="B12" s="29" t="s">
        <v>10</v>
      </c>
      <c r="C12" s="36" t="str">
        <f>VLOOKUP(D12,Rating!$A$2:$B$36,2,0)</f>
        <v>Unrated</v>
      </c>
      <c r="D12" s="36" t="s">
        <v>63</v>
      </c>
      <c r="E12" s="30">
        <v>512000</v>
      </c>
      <c r="F12" s="30">
        <v>5179.1080219</v>
      </c>
      <c r="G12" s="49">
        <v>0.217636268857703</v>
      </c>
    </row>
    <row r="13" spans="1:7" ht="15">
      <c r="A13" s="55">
        <v>5</v>
      </c>
      <c r="B13" s="29" t="s">
        <v>18</v>
      </c>
      <c r="C13" s="36" t="str">
        <f>VLOOKUP(D13,Rating!$A$2:$B$36,2,0)</f>
        <v>IND AA-</v>
      </c>
      <c r="D13" s="36" t="s">
        <v>68</v>
      </c>
      <c r="E13" s="30">
        <v>317562</v>
      </c>
      <c r="F13" s="30">
        <v>3202.1125011</v>
      </c>
      <c r="G13" s="49">
        <v>0.13455904264888247</v>
      </c>
    </row>
    <row r="14" spans="1:7" ht="15">
      <c r="A14" s="55">
        <v>6</v>
      </c>
      <c r="B14" s="29" t="s">
        <v>30</v>
      </c>
      <c r="C14" s="36" t="str">
        <f>VLOOKUP(D14,Rating!$A$2:$B$36,2,0)</f>
        <v>CRISIL D</v>
      </c>
      <c r="D14" s="36" t="s">
        <v>82</v>
      </c>
      <c r="E14" s="30">
        <v>1300</v>
      </c>
      <c r="F14" s="30">
        <v>1044.9925342</v>
      </c>
      <c r="G14" s="49">
        <v>0.04391263421534305</v>
      </c>
    </row>
    <row r="15" spans="1:7" ht="15">
      <c r="A15" s="55">
        <v>7</v>
      </c>
      <c r="B15" s="29" t="s">
        <v>11</v>
      </c>
      <c r="C15" s="36" t="str">
        <f>VLOOKUP(D15,Rating!$A$2:$B$36,2,0)</f>
        <v>Unrated</v>
      </c>
      <c r="D15" s="36" t="s">
        <v>62</v>
      </c>
      <c r="E15" s="30">
        <v>146</v>
      </c>
      <c r="F15" s="30">
        <v>912.5</v>
      </c>
      <c r="G15" s="49">
        <v>0.03834503827549023</v>
      </c>
    </row>
    <row r="16" spans="1:7" ht="15">
      <c r="A16" s="55">
        <v>8</v>
      </c>
      <c r="B16" s="29" t="s">
        <v>19</v>
      </c>
      <c r="C16" s="36" t="str">
        <f>VLOOKUP(D16,Rating!$A$2:$B$36,2,0)</f>
        <v>CARE A- (SO)</v>
      </c>
      <c r="D16" s="36" t="s">
        <v>84</v>
      </c>
      <c r="E16" s="30">
        <v>84</v>
      </c>
      <c r="F16" s="30">
        <v>847.3747397</v>
      </c>
      <c r="G16" s="49">
        <v>0.03560834720819734</v>
      </c>
    </row>
    <row r="17" spans="1:7" ht="15">
      <c r="A17" s="55">
        <v>9</v>
      </c>
      <c r="B17" s="29" t="s">
        <v>14</v>
      </c>
      <c r="C17" s="36" t="str">
        <f>VLOOKUP(D17,Rating!$A$2:$B$36,2,0)</f>
        <v>Unrated</v>
      </c>
      <c r="D17" s="36" t="s">
        <v>65</v>
      </c>
      <c r="E17" s="30">
        <v>68</v>
      </c>
      <c r="F17" s="30">
        <v>615.7051594</v>
      </c>
      <c r="G17" s="49">
        <v>0.025873137428613493</v>
      </c>
    </row>
    <row r="18" spans="1:7" ht="15">
      <c r="A18" s="55">
        <v>10</v>
      </c>
      <c r="B18" s="29" t="s">
        <v>14</v>
      </c>
      <c r="C18" s="36" t="str">
        <f>VLOOKUP(D18,Rating!$A$2:$B$36,2,0)</f>
        <v>Unrated</v>
      </c>
      <c r="D18" s="36" t="s">
        <v>70</v>
      </c>
      <c r="E18" s="30">
        <v>60</v>
      </c>
      <c r="F18" s="30">
        <v>542.5444175</v>
      </c>
      <c r="G18" s="49">
        <v>0.0227987796769217</v>
      </c>
    </row>
    <row r="19" spans="1:7" ht="15">
      <c r="A19" s="55">
        <v>11</v>
      </c>
      <c r="B19" s="29" t="s">
        <v>15</v>
      </c>
      <c r="C19" s="36" t="s">
        <v>112</v>
      </c>
      <c r="D19" s="36" t="s">
        <v>66</v>
      </c>
      <c r="E19" s="30">
        <v>97</v>
      </c>
      <c r="F19" s="30">
        <v>490.18790979999994</v>
      </c>
      <c r="G19" s="49">
        <v>0.020598656617494302</v>
      </c>
    </row>
    <row r="20" spans="1:7" ht="15">
      <c r="A20" s="55">
        <v>12</v>
      </c>
      <c r="B20" s="29" t="s">
        <v>29</v>
      </c>
      <c r="C20" s="36" t="str">
        <f>VLOOKUP(D20,Rating!$A$2:$B$36,2,0)</f>
        <v>ICRA BB+</v>
      </c>
      <c r="D20" s="36" t="s">
        <v>80</v>
      </c>
      <c r="E20" s="30">
        <v>60</v>
      </c>
      <c r="F20" s="30">
        <v>423.56081969999997</v>
      </c>
      <c r="G20" s="49">
        <v>0.01779885571878851</v>
      </c>
    </row>
    <row r="21" spans="1:7" ht="15">
      <c r="A21" s="55">
        <v>13</v>
      </c>
      <c r="B21" s="29" t="s">
        <v>6</v>
      </c>
      <c r="C21" s="36" t="str">
        <f>VLOOKUP(D21,Rating!$A$2:$B$36,2,0)</f>
        <v>CARE A</v>
      </c>
      <c r="D21" s="36" t="s">
        <v>72</v>
      </c>
      <c r="E21" s="30">
        <v>40</v>
      </c>
      <c r="F21" s="30">
        <v>403.32153009999996</v>
      </c>
      <c r="G21" s="49">
        <v>0.01694836110576853</v>
      </c>
    </row>
    <row r="22" spans="1:7" ht="15">
      <c r="A22" s="55">
        <v>14</v>
      </c>
      <c r="B22" s="29" t="s">
        <v>27</v>
      </c>
      <c r="C22" s="36" t="str">
        <f>VLOOKUP(D22,Rating!$A$2:$B$36,2,0)</f>
        <v>CARE BBB+</v>
      </c>
      <c r="D22" s="36" t="s">
        <v>85</v>
      </c>
      <c r="E22" s="30">
        <v>20</v>
      </c>
      <c r="F22" s="30">
        <v>201.65857920000002</v>
      </c>
      <c r="G22" s="49">
        <v>0.008474088699183539</v>
      </c>
    </row>
    <row r="23" spans="1:7" ht="15">
      <c r="A23" s="55">
        <v>15</v>
      </c>
      <c r="B23" s="29" t="s">
        <v>8</v>
      </c>
      <c r="C23" s="36" t="str">
        <f>VLOOKUP(D23,Rating!$A$2:$B$36,2,0)</f>
        <v>Unrated</v>
      </c>
      <c r="D23" s="36" t="s">
        <v>60</v>
      </c>
      <c r="E23" s="30">
        <v>20</v>
      </c>
      <c r="F23" s="30">
        <v>200</v>
      </c>
      <c r="G23" s="49">
        <v>0.00840439195079238</v>
      </c>
    </row>
    <row r="24" spans="1:7" ht="15">
      <c r="A24" s="55">
        <v>16</v>
      </c>
      <c r="B24" s="29" t="s">
        <v>6</v>
      </c>
      <c r="C24" s="36" t="str">
        <f>VLOOKUP(D24,Rating!$A$2:$B$36,2,0)</f>
        <v>CARE A</v>
      </c>
      <c r="D24" s="36" t="s">
        <v>67</v>
      </c>
      <c r="E24" s="30">
        <v>16</v>
      </c>
      <c r="F24" s="30">
        <v>161.328612</v>
      </c>
      <c r="G24" s="49">
        <v>0.006779344440626534</v>
      </c>
    </row>
    <row r="25" spans="1:7" ht="15">
      <c r="A25" s="55">
        <v>17</v>
      </c>
      <c r="B25" s="29" t="s">
        <v>6</v>
      </c>
      <c r="C25" s="36" t="str">
        <f>VLOOKUP(D25,Rating!$A$2:$B$36,2,0)</f>
        <v>CARE A</v>
      </c>
      <c r="D25" s="36" t="s">
        <v>61</v>
      </c>
      <c r="E25" s="30">
        <v>10</v>
      </c>
      <c r="F25" s="30">
        <v>100.8303825</v>
      </c>
      <c r="G25" s="49">
        <v>0.004237090275391584</v>
      </c>
    </row>
    <row r="26" spans="1:7" ht="15">
      <c r="A26" s="31"/>
      <c r="B26" s="40" t="s">
        <v>21</v>
      </c>
      <c r="C26" s="32"/>
      <c r="D26" s="32"/>
      <c r="E26" s="33"/>
      <c r="F26" s="30">
        <v>19707.7731018</v>
      </c>
      <c r="G26" s="48">
        <v>0.8281592481240524</v>
      </c>
    </row>
    <row r="27" spans="1:7" ht="15.75" customHeight="1">
      <c r="A27" s="25"/>
      <c r="B27" s="37" t="s">
        <v>22</v>
      </c>
      <c r="C27" s="72"/>
      <c r="D27" s="26"/>
      <c r="E27" s="25"/>
      <c r="F27" s="27"/>
      <c r="G27" s="28"/>
    </row>
    <row r="28" spans="1:7" ht="15">
      <c r="A28" s="29"/>
      <c r="B28" s="29" t="s">
        <v>22</v>
      </c>
      <c r="C28" s="36"/>
      <c r="D28" s="36"/>
      <c r="E28" s="30">
        <v>39351.088552</v>
      </c>
      <c r="F28" s="30">
        <v>3934.0459293</v>
      </c>
      <c r="G28" s="49">
        <v>0.16531631971128224</v>
      </c>
    </row>
    <row r="29" spans="1:39" ht="15">
      <c r="A29" s="31"/>
      <c r="B29" s="40" t="s">
        <v>21</v>
      </c>
      <c r="C29" s="32"/>
      <c r="D29" s="32"/>
      <c r="E29" s="33"/>
      <c r="F29" s="30">
        <v>3934.0459293</v>
      </c>
      <c r="G29" s="49">
        <v>0.16531631971128224</v>
      </c>
      <c r="H29" s="11"/>
      <c r="I29" s="11"/>
      <c r="J29" s="11"/>
      <c r="K29" s="11"/>
      <c r="L29" s="11"/>
      <c r="M29" s="12"/>
      <c r="N29" s="12"/>
      <c r="O29" s="12"/>
      <c r="P29" s="12"/>
      <c r="Q29" s="11"/>
      <c r="R29" s="11"/>
      <c r="S29" s="11"/>
      <c r="T29" s="11"/>
      <c r="U29" s="1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/>
      <c r="AI29" s="13"/>
      <c r="AJ29" s="13"/>
      <c r="AK29" s="13"/>
      <c r="AL29" s="13"/>
      <c r="AM29" s="13"/>
    </row>
    <row r="30" spans="1:7" ht="15">
      <c r="A30" s="31"/>
      <c r="B30" s="42" t="s">
        <v>23</v>
      </c>
      <c r="C30" s="32"/>
      <c r="D30" s="32"/>
      <c r="E30" s="33"/>
      <c r="F30" s="34"/>
      <c r="G30" s="35"/>
    </row>
    <row r="31" spans="1:7" ht="15">
      <c r="A31" s="31"/>
      <c r="B31" s="42" t="s">
        <v>24</v>
      </c>
      <c r="C31" s="32"/>
      <c r="D31" s="32"/>
      <c r="E31" s="33"/>
      <c r="F31" s="30">
        <v>155.26244379999844</v>
      </c>
      <c r="G31" s="49">
        <v>0.006524432164665306</v>
      </c>
    </row>
    <row r="32" spans="1:7" ht="15">
      <c r="A32" s="31"/>
      <c r="B32" s="42" t="s">
        <v>21</v>
      </c>
      <c r="C32" s="32"/>
      <c r="D32" s="32"/>
      <c r="E32" s="33"/>
      <c r="F32" s="30">
        <v>155.26244379999844</v>
      </c>
      <c r="G32" s="49">
        <v>0.006524432164665306</v>
      </c>
    </row>
    <row r="33" spans="1:35" ht="15">
      <c r="A33" s="38"/>
      <c r="B33" s="41" t="s">
        <v>25</v>
      </c>
      <c r="C33" s="39"/>
      <c r="D33" s="39"/>
      <c r="E33" s="39"/>
      <c r="F33" s="30">
        <v>23797.0814749</v>
      </c>
      <c r="G33" s="59">
        <v>1</v>
      </c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16"/>
      <c r="AC34" s="9"/>
      <c r="AD34" s="9"/>
      <c r="AE34" s="9"/>
      <c r="AF34" s="9"/>
      <c r="AG34" s="9"/>
      <c r="AH34" s="9"/>
      <c r="AI34" s="9"/>
    </row>
    <row r="35" spans="1:35" ht="15">
      <c r="A35" s="17"/>
      <c r="B35" s="14"/>
      <c r="C35" s="14"/>
      <c r="D35" s="14"/>
      <c r="E35" s="14"/>
      <c r="F35" s="61"/>
      <c r="AC35" s="9"/>
      <c r="AD35" s="9"/>
      <c r="AE35" s="9"/>
      <c r="AF35" s="9"/>
      <c r="AG35" s="9"/>
      <c r="AH35" s="9"/>
      <c r="AI35" s="9"/>
    </row>
    <row r="36" spans="1:6" ht="15">
      <c r="A36" s="17"/>
      <c r="B36" s="14"/>
      <c r="C36" s="15"/>
      <c r="D36" s="15"/>
      <c r="E36" s="14"/>
      <c r="F36" s="14"/>
    </row>
    <row r="37" spans="1:6" ht="15">
      <c r="A37" s="17"/>
      <c r="B37" s="14"/>
      <c r="C37" s="14"/>
      <c r="D37" s="14"/>
      <c r="E37" s="14"/>
      <c r="F37" s="14"/>
    </row>
  </sheetData>
  <sheetProtection/>
  <mergeCells count="2">
    <mergeCell ref="A2:G2"/>
    <mergeCell ref="A3:G3"/>
  </mergeCells>
  <conditionalFormatting sqref="I4 I29">
    <cfRule type="cellIs" priority="1" dxfId="21" operator="lessThan" stopIfTrue="1">
      <formula>0</formula>
    </cfRule>
  </conditionalFormatting>
  <conditionalFormatting sqref="C26:E26 C29:E32 F30">
    <cfRule type="cellIs" priority="2" dxfId="22" operator="lessThan" stopIfTrue="1">
      <formula>0</formula>
    </cfRule>
  </conditionalFormatting>
  <conditionalFormatting sqref="G30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77" t="s">
        <v>109</v>
      </c>
      <c r="B2" s="177"/>
      <c r="C2" s="177"/>
      <c r="D2" s="177"/>
      <c r="E2" s="177"/>
      <c r="F2" s="177"/>
      <c r="G2" s="177"/>
    </row>
    <row r="3" spans="1:7" ht="15">
      <c r="A3" s="178" t="str">
        <f>XDO_?FROM_DATE?3?</f>
        <v>Portfolio as on 29-Feb-2020</v>
      </c>
      <c r="B3" s="178"/>
      <c r="C3" s="178"/>
      <c r="D3" s="178"/>
      <c r="E3" s="178"/>
      <c r="F3" s="178"/>
      <c r="G3" s="178"/>
    </row>
    <row r="4" spans="1:39" ht="26.25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9</v>
      </c>
      <c r="C7" s="36" t="str">
        <f>VLOOKUP(D7,Rating!$A$2:$B$36,2,0)</f>
        <v>ICRA B+(SO)-</v>
      </c>
      <c r="D7" s="36" t="s">
        <v>55</v>
      </c>
      <c r="E7" s="30">
        <v>472</v>
      </c>
      <c r="F7" s="30">
        <v>5972.1869874</v>
      </c>
      <c r="G7" s="48">
        <v>0.30520673145452926</v>
      </c>
    </row>
    <row r="8" spans="1:7" ht="15">
      <c r="A8" s="55">
        <v>2</v>
      </c>
      <c r="B8" s="29" t="s">
        <v>12</v>
      </c>
      <c r="C8" s="36" t="str">
        <f>VLOOKUP(D8,Rating!$A$2:$B$36,2,0)</f>
        <v>ICRA D</v>
      </c>
      <c r="D8" s="36" t="s">
        <v>76</v>
      </c>
      <c r="E8" s="30">
        <v>5</v>
      </c>
      <c r="F8" s="30">
        <v>63.302921399999995</v>
      </c>
      <c r="G8" s="48">
        <v>0.0032350758227729518</v>
      </c>
    </row>
    <row r="9" spans="1:7" ht="15">
      <c r="A9" s="29"/>
      <c r="B9" s="29"/>
      <c r="C9" s="36"/>
      <c r="D9" s="36"/>
      <c r="E9" s="30"/>
      <c r="F9" s="30"/>
      <c r="G9" s="44"/>
    </row>
    <row r="10" spans="1:7" ht="15">
      <c r="A10" s="29"/>
      <c r="B10" s="37" t="s">
        <v>59</v>
      </c>
      <c r="C10" s="36"/>
      <c r="D10" s="36"/>
      <c r="E10" s="30"/>
      <c r="F10" s="30"/>
      <c r="G10" s="44"/>
    </row>
    <row r="11" spans="1:7" ht="15">
      <c r="A11" s="55">
        <v>3</v>
      </c>
      <c r="B11" s="29" t="s">
        <v>10</v>
      </c>
      <c r="C11" s="36" t="str">
        <f>VLOOKUP(D11,Rating!$A$2:$B$36,2,0)</f>
        <v>Unrated</v>
      </c>
      <c r="D11" s="36" t="s">
        <v>63</v>
      </c>
      <c r="E11" s="30">
        <v>395000</v>
      </c>
      <c r="F11" s="30">
        <v>3995.6009152999995</v>
      </c>
      <c r="G11" s="48">
        <v>0.20419392395587774</v>
      </c>
    </row>
    <row r="12" spans="1:7" ht="15">
      <c r="A12" s="55">
        <v>4</v>
      </c>
      <c r="B12" s="29" t="s">
        <v>19</v>
      </c>
      <c r="C12" s="36" t="str">
        <f>VLOOKUP(D12,Rating!$A$2:$B$36,2,0)</f>
        <v>CARE A- (SO)</v>
      </c>
      <c r="D12" s="36" t="s">
        <v>86</v>
      </c>
      <c r="E12" s="30">
        <v>365</v>
      </c>
      <c r="F12" s="30">
        <v>3682.045</v>
      </c>
      <c r="G12" s="48">
        <v>0.18816974784771995</v>
      </c>
    </row>
    <row r="13" spans="1:7" ht="15">
      <c r="A13" s="55">
        <v>5</v>
      </c>
      <c r="B13" s="29" t="s">
        <v>27</v>
      </c>
      <c r="C13" s="36" t="str">
        <f>VLOOKUP(D13,Rating!$A$2:$B$36,2,0)</f>
        <v>CARE BBB+</v>
      </c>
      <c r="D13" s="36" t="s">
        <v>87</v>
      </c>
      <c r="E13" s="30">
        <v>280</v>
      </c>
      <c r="F13" s="30">
        <v>2823.2201093</v>
      </c>
      <c r="G13" s="48">
        <v>0.14427977281255208</v>
      </c>
    </row>
    <row r="14" spans="1:7" ht="15">
      <c r="A14" s="55">
        <v>6</v>
      </c>
      <c r="B14" s="29" t="s">
        <v>6</v>
      </c>
      <c r="C14" s="36" t="str">
        <f>VLOOKUP(D14,Rating!$A$2:$B$36,2,0)</f>
        <v>CARE A</v>
      </c>
      <c r="D14" s="36" t="s">
        <v>61</v>
      </c>
      <c r="E14" s="30">
        <v>88</v>
      </c>
      <c r="F14" s="30">
        <v>887.3073661</v>
      </c>
      <c r="G14" s="48">
        <v>0.04534556295277801</v>
      </c>
    </row>
    <row r="15" spans="1:7" ht="15">
      <c r="A15" s="55">
        <v>7</v>
      </c>
      <c r="B15" s="29" t="s">
        <v>14</v>
      </c>
      <c r="C15" s="36" t="str">
        <f>VLOOKUP(D15,Rating!$A$2:$B$36,2,0)</f>
        <v>Unrated</v>
      </c>
      <c r="D15" s="36" t="s">
        <v>70</v>
      </c>
      <c r="E15" s="30">
        <v>80</v>
      </c>
      <c r="F15" s="30">
        <v>723.3109142000001</v>
      </c>
      <c r="G15" s="48">
        <v>0.036964576027864356</v>
      </c>
    </row>
    <row r="16" spans="1:7" ht="15">
      <c r="A16" s="55">
        <v>8</v>
      </c>
      <c r="B16" s="29" t="s">
        <v>8</v>
      </c>
      <c r="C16" s="36" t="str">
        <f>VLOOKUP(D16,Rating!$A$2:$B$36,2,0)</f>
        <v>Unrated</v>
      </c>
      <c r="D16" s="36" t="s">
        <v>60</v>
      </c>
      <c r="E16" s="30">
        <v>10</v>
      </c>
      <c r="F16" s="30">
        <v>100</v>
      </c>
      <c r="G16" s="48">
        <v>0.005110468444783264</v>
      </c>
    </row>
    <row r="17" spans="1:7" ht="15">
      <c r="A17" s="55">
        <v>9</v>
      </c>
      <c r="B17" s="29" t="s">
        <v>6</v>
      </c>
      <c r="C17" s="36" t="str">
        <f>VLOOKUP(D17,Rating!$A$2:$B$36,2,0)</f>
        <v>CARE A</v>
      </c>
      <c r="D17" s="36" t="s">
        <v>67</v>
      </c>
      <c r="E17" s="30">
        <v>8</v>
      </c>
      <c r="F17" s="30">
        <v>80.664306</v>
      </c>
      <c r="G17" s="48">
        <v>0.004122323904333413</v>
      </c>
    </row>
    <row r="18" spans="1:7" ht="15">
      <c r="A18" s="55">
        <v>10</v>
      </c>
      <c r="B18" s="29" t="s">
        <v>15</v>
      </c>
      <c r="C18" s="36" t="s">
        <v>112</v>
      </c>
      <c r="D18" s="36" t="s">
        <v>66</v>
      </c>
      <c r="E18" s="30">
        <v>10</v>
      </c>
      <c r="F18" s="30">
        <v>50.53483610000001</v>
      </c>
      <c r="G18" s="48">
        <v>0.002582566852513442</v>
      </c>
    </row>
    <row r="19" spans="1:7" ht="15">
      <c r="A19" s="55">
        <v>11</v>
      </c>
      <c r="B19" s="29" t="s">
        <v>18</v>
      </c>
      <c r="C19" s="36" t="str">
        <f>VLOOKUP(D19,Rating!$A$2:$B$36,2,0)</f>
        <v>IND AA-</v>
      </c>
      <c r="D19" s="36" t="s">
        <v>68</v>
      </c>
      <c r="E19" s="30">
        <v>2230</v>
      </c>
      <c r="F19" s="30">
        <v>22.486037000000003</v>
      </c>
      <c r="G19" s="48">
        <v>0.0011491418253672895</v>
      </c>
    </row>
    <row r="20" spans="1:7" ht="15">
      <c r="A20" s="55"/>
      <c r="B20" s="40" t="s">
        <v>21</v>
      </c>
      <c r="C20" s="32"/>
      <c r="D20" s="32"/>
      <c r="E20" s="33"/>
      <c r="F20" s="30">
        <v>18400.659392799997</v>
      </c>
      <c r="G20" s="48">
        <v>0.9403598919010919</v>
      </c>
    </row>
    <row r="21" spans="1:7" ht="15">
      <c r="A21" s="55"/>
      <c r="B21" s="37" t="s">
        <v>22</v>
      </c>
      <c r="C21" s="72"/>
      <c r="D21" s="26"/>
      <c r="E21" s="25"/>
      <c r="F21" s="27"/>
      <c r="G21" s="28"/>
    </row>
    <row r="22" spans="1:7" ht="15">
      <c r="A22" s="55"/>
      <c r="B22" s="29" t="s">
        <v>22</v>
      </c>
      <c r="C22" s="36"/>
      <c r="D22" s="36"/>
      <c r="E22" s="30">
        <v>11497.419061999999</v>
      </c>
      <c r="F22" s="30">
        <v>1149.4325771000001</v>
      </c>
      <c r="G22" s="48">
        <v>0.058741389146754565</v>
      </c>
    </row>
    <row r="23" spans="1:39" ht="15">
      <c r="A23" s="55"/>
      <c r="B23" s="40" t="s">
        <v>21</v>
      </c>
      <c r="C23" s="32"/>
      <c r="D23" s="32"/>
      <c r="E23" s="33"/>
      <c r="F23" s="30">
        <v>1149.4325771000001</v>
      </c>
      <c r="G23" s="48">
        <v>0.058741389146754565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31"/>
      <c r="B24" s="42" t="s">
        <v>23</v>
      </c>
      <c r="C24" s="32"/>
      <c r="D24" s="32"/>
      <c r="E24" s="33"/>
      <c r="F24" s="34"/>
      <c r="G24" s="35"/>
    </row>
    <row r="25" spans="1:7" ht="15">
      <c r="A25" s="31"/>
      <c r="B25" s="42" t="s">
        <v>24</v>
      </c>
      <c r="C25" s="32"/>
      <c r="D25" s="32"/>
      <c r="E25" s="33"/>
      <c r="F25" s="30">
        <v>17.585842900003627</v>
      </c>
      <c r="G25" s="48">
        <v>0.0008987189521538434</v>
      </c>
    </row>
    <row r="26" spans="1:7" ht="15">
      <c r="A26" s="31"/>
      <c r="B26" s="42" t="s">
        <v>21</v>
      </c>
      <c r="C26" s="32"/>
      <c r="D26" s="32"/>
      <c r="E26" s="33"/>
      <c r="F26" s="30">
        <v>17.585842900003627</v>
      </c>
      <c r="G26" s="48">
        <v>0.0008987189521538434</v>
      </c>
    </row>
    <row r="27" spans="1:35" ht="15">
      <c r="A27" s="38"/>
      <c r="B27" s="41" t="s">
        <v>25</v>
      </c>
      <c r="C27" s="39"/>
      <c r="D27" s="39"/>
      <c r="E27" s="39"/>
      <c r="F27" s="30">
        <v>19567.6778128</v>
      </c>
      <c r="G27" s="59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17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17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17"/>
      <c r="B30" s="14"/>
      <c r="C30" s="15"/>
      <c r="D30" s="15"/>
      <c r="E30" s="14"/>
      <c r="F30" s="14"/>
    </row>
    <row r="31" spans="1:6" ht="15">
      <c r="A31" s="17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23"/>
    </row>
    <row r="2" spans="1:7" ht="15">
      <c r="A2" s="177" t="s">
        <v>110</v>
      </c>
      <c r="B2" s="177"/>
      <c r="C2" s="177"/>
      <c r="D2" s="177"/>
      <c r="E2" s="177"/>
      <c r="F2" s="177"/>
      <c r="G2" s="177"/>
    </row>
    <row r="3" spans="1:7" ht="15">
      <c r="A3" s="178" t="str">
        <f>XDO_?FROM_DATE?4?</f>
        <v>Portfolio as on 29-Feb-2020</v>
      </c>
      <c r="B3" s="178"/>
      <c r="C3" s="178"/>
      <c r="D3" s="178"/>
      <c r="E3" s="178"/>
      <c r="F3" s="178"/>
      <c r="G3" s="178"/>
    </row>
    <row r="4" spans="1:39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105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9</v>
      </c>
      <c r="C7" s="36" t="str">
        <f>VLOOKUP(D7,Rating!$A$2:$B$36,2,0)</f>
        <v>ICRA B+(SO)-</v>
      </c>
      <c r="D7" s="36" t="s">
        <v>55</v>
      </c>
      <c r="E7" s="30">
        <v>230</v>
      </c>
      <c r="F7" s="30">
        <v>2918.6350117</v>
      </c>
      <c r="G7" s="48">
        <v>0.17562229003727423</v>
      </c>
    </row>
    <row r="8" spans="1:7" ht="15">
      <c r="A8" s="55">
        <v>2</v>
      </c>
      <c r="B8" s="29" t="s">
        <v>90</v>
      </c>
      <c r="C8" s="36" t="str">
        <f>VLOOKUP(D8,Rating!$A$2:$B$36,2,0)</f>
        <v>IND A+</v>
      </c>
      <c r="D8" s="36" t="s">
        <v>101</v>
      </c>
      <c r="E8" s="30">
        <v>200</v>
      </c>
      <c r="F8" s="30">
        <v>2046.9938684</v>
      </c>
      <c r="G8" s="48">
        <v>0.12317324688408786</v>
      </c>
    </row>
    <row r="9" spans="1:7" ht="15">
      <c r="A9" s="55">
        <v>3</v>
      </c>
      <c r="B9" s="29" t="s">
        <v>12</v>
      </c>
      <c r="C9" s="36" t="str">
        <f>VLOOKUP(D9,Rating!$A$2:$B$36,2,0)</f>
        <v>ICRA D</v>
      </c>
      <c r="D9" s="36" t="s">
        <v>76</v>
      </c>
      <c r="E9" s="30">
        <v>77</v>
      </c>
      <c r="F9" s="30">
        <v>974.8649899</v>
      </c>
      <c r="G9" s="48">
        <v>0.0586603056966961</v>
      </c>
    </row>
    <row r="10" spans="1:7" ht="15">
      <c r="A10" s="55">
        <v>4</v>
      </c>
      <c r="B10" s="29" t="s">
        <v>17</v>
      </c>
      <c r="C10" s="36" t="str">
        <f>VLOOKUP(D10,Rating!$A$2:$B$36,2,0)</f>
        <v>ICRA BBB+</v>
      </c>
      <c r="D10" s="36" t="s">
        <v>58</v>
      </c>
      <c r="E10" s="30">
        <v>150000</v>
      </c>
      <c r="F10" s="30">
        <v>796.8438433</v>
      </c>
      <c r="G10" s="48">
        <v>0.047948284044237795</v>
      </c>
    </row>
    <row r="11" spans="1:7" ht="15">
      <c r="A11" s="29"/>
      <c r="B11" s="29"/>
      <c r="C11" s="36"/>
      <c r="D11" s="36"/>
      <c r="E11" s="30"/>
      <c r="F11" s="30"/>
      <c r="G11" s="44"/>
    </row>
    <row r="12" spans="1:7" ht="15">
      <c r="A12" s="29"/>
      <c r="B12" s="37" t="s">
        <v>59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14</v>
      </c>
      <c r="C13" s="36" t="str">
        <f>VLOOKUP(D13,Rating!$A$2:$B$36,2,0)</f>
        <v>Unrated</v>
      </c>
      <c r="D13" s="36" t="s">
        <v>65</v>
      </c>
      <c r="E13" s="30">
        <v>146</v>
      </c>
      <c r="F13" s="30">
        <v>1322.0866752</v>
      </c>
      <c r="G13" s="48">
        <v>0.07955358878229479</v>
      </c>
    </row>
    <row r="14" spans="1:7" ht="15">
      <c r="A14" s="55">
        <v>6</v>
      </c>
      <c r="B14" s="29" t="s">
        <v>6</v>
      </c>
      <c r="C14" s="36" t="str">
        <f>VLOOKUP(D14,Rating!$A$2:$B$36,2,0)</f>
        <v>CARE A</v>
      </c>
      <c r="D14" s="47" t="s">
        <v>69</v>
      </c>
      <c r="E14" s="30">
        <v>98</v>
      </c>
      <c r="F14" s="30">
        <v>988.1377486</v>
      </c>
      <c r="G14" s="48">
        <v>0.05945896406564661</v>
      </c>
    </row>
    <row r="15" spans="1:7" ht="15">
      <c r="A15" s="55">
        <v>7</v>
      </c>
      <c r="B15" s="29" t="s">
        <v>19</v>
      </c>
      <c r="C15" s="36" t="str">
        <f>VLOOKUP(D15,Rating!$A$2:$B$36,2,0)</f>
        <v>CARE A- (SO)</v>
      </c>
      <c r="D15" s="36" t="s">
        <v>83</v>
      </c>
      <c r="E15" s="30">
        <v>180</v>
      </c>
      <c r="F15" s="30">
        <v>966.3014667</v>
      </c>
      <c r="G15" s="48">
        <v>0.05814501497033175</v>
      </c>
    </row>
    <row r="16" spans="1:7" ht="15">
      <c r="A16" s="55">
        <v>8</v>
      </c>
      <c r="B16" s="29" t="s">
        <v>19</v>
      </c>
      <c r="C16" s="36" t="str">
        <f>VLOOKUP(D16,Rating!$A$2:$B$36,2,0)</f>
        <v>CARE A- (SO)</v>
      </c>
      <c r="D16" s="36" t="s">
        <v>71</v>
      </c>
      <c r="E16" s="30">
        <v>100</v>
      </c>
      <c r="F16" s="30">
        <v>894.2457926999999</v>
      </c>
      <c r="G16" s="48">
        <v>0.0538092270327066</v>
      </c>
    </row>
    <row r="17" spans="1:7" ht="15">
      <c r="A17" s="55">
        <v>9</v>
      </c>
      <c r="B17" s="29" t="s">
        <v>15</v>
      </c>
      <c r="C17" s="36" t="s">
        <v>112</v>
      </c>
      <c r="D17" s="36" t="s">
        <v>66</v>
      </c>
      <c r="E17" s="30">
        <v>165</v>
      </c>
      <c r="F17" s="30">
        <v>833.8247951000001</v>
      </c>
      <c r="G17" s="48">
        <v>0.050173529550044</v>
      </c>
    </row>
    <row r="18" spans="1:7" ht="15">
      <c r="A18" s="55">
        <v>10</v>
      </c>
      <c r="B18" s="29" t="s">
        <v>6</v>
      </c>
      <c r="C18" s="36" t="str">
        <f>VLOOKUP(D18,Rating!$A$2:$B$36,2,0)</f>
        <v>CARE A</v>
      </c>
      <c r="D18" s="36" t="s">
        <v>72</v>
      </c>
      <c r="E18" s="30">
        <v>43</v>
      </c>
      <c r="F18" s="30">
        <v>433.57064479999997</v>
      </c>
      <c r="G18" s="48">
        <v>0.026089137294478648</v>
      </c>
    </row>
    <row r="19" spans="1:7" ht="15">
      <c r="A19" s="55">
        <v>11</v>
      </c>
      <c r="B19" s="29" t="s">
        <v>6</v>
      </c>
      <c r="C19" s="36" t="str">
        <f>VLOOKUP(D19,Rating!$A$2:$B$36,2,0)</f>
        <v>CARE A</v>
      </c>
      <c r="D19" s="36" t="s">
        <v>88</v>
      </c>
      <c r="E19" s="30">
        <v>125</v>
      </c>
      <c r="F19" s="30">
        <v>252.0759563</v>
      </c>
      <c r="G19" s="48">
        <v>0.015168103079444691</v>
      </c>
    </row>
    <row r="20" spans="1:7" ht="15">
      <c r="A20" s="55">
        <v>12</v>
      </c>
      <c r="B20" s="29" t="s">
        <v>6</v>
      </c>
      <c r="C20" s="36" t="str">
        <f>VLOOKUP(D20,Rating!$A$2:$B$36,2,0)</f>
        <v>CARE A</v>
      </c>
      <c r="D20" s="36" t="s">
        <v>67</v>
      </c>
      <c r="E20" s="30">
        <v>8</v>
      </c>
      <c r="F20" s="30">
        <v>80.664306</v>
      </c>
      <c r="G20" s="48">
        <v>0.004853792984459537</v>
      </c>
    </row>
    <row r="21" spans="1:7" ht="15">
      <c r="A21" s="55">
        <v>13</v>
      </c>
      <c r="B21" s="29" t="s">
        <v>30</v>
      </c>
      <c r="C21" s="36" t="str">
        <f>VLOOKUP(D21,Rating!$A$2:$B$36,2,0)</f>
        <v>CRISIL D</v>
      </c>
      <c r="D21" s="36" t="s">
        <v>82</v>
      </c>
      <c r="E21" s="30">
        <v>100</v>
      </c>
      <c r="F21" s="30">
        <v>80.3840411</v>
      </c>
      <c r="G21" s="48">
        <v>0.004836928675165037</v>
      </c>
    </row>
    <row r="22" spans="1:7" ht="15">
      <c r="A22" s="55">
        <v>14</v>
      </c>
      <c r="B22" s="29" t="s">
        <v>6</v>
      </c>
      <c r="C22" s="36" t="str">
        <f>VLOOKUP(D22,Rating!$A$2:$B$36,2,0)</f>
        <v>CARE A</v>
      </c>
      <c r="D22" s="36" t="s">
        <v>61</v>
      </c>
      <c r="E22" s="30">
        <v>4</v>
      </c>
      <c r="F22" s="30">
        <v>40.332153</v>
      </c>
      <c r="G22" s="48">
        <v>0.0024268964922297687</v>
      </c>
    </row>
    <row r="23" spans="1:7" ht="15">
      <c r="A23" s="55">
        <v>15</v>
      </c>
      <c r="B23" s="29" t="s">
        <v>29</v>
      </c>
      <c r="C23" s="36" t="str">
        <f>VLOOKUP(D23,Rating!$A$2:$B$36,2,0)</f>
        <v>ICRA BB+</v>
      </c>
      <c r="D23" s="36" t="s">
        <v>81</v>
      </c>
      <c r="E23" s="30">
        <v>5</v>
      </c>
      <c r="F23" s="30">
        <v>35.3743852</v>
      </c>
      <c r="G23" s="48">
        <v>0.0021285739781028955</v>
      </c>
    </row>
    <row r="24" spans="1:7" ht="15">
      <c r="A24" s="31"/>
      <c r="B24" s="40" t="s">
        <v>21</v>
      </c>
      <c r="C24" s="32"/>
      <c r="D24" s="32"/>
      <c r="E24" s="33"/>
      <c r="F24" s="30">
        <v>12664.335678</v>
      </c>
      <c r="G24" s="48">
        <v>0.7620478835672003</v>
      </c>
    </row>
    <row r="25" spans="1:7" ht="15.75" customHeight="1">
      <c r="A25" s="25"/>
      <c r="B25" s="37" t="s">
        <v>22</v>
      </c>
      <c r="C25" s="72"/>
      <c r="D25" s="26"/>
      <c r="E25" s="25"/>
      <c r="F25" s="27"/>
      <c r="G25" s="28"/>
    </row>
    <row r="26" spans="1:7" ht="15">
      <c r="A26" s="29"/>
      <c r="B26" s="29" t="s">
        <v>22</v>
      </c>
      <c r="C26" s="36"/>
      <c r="D26" s="36"/>
      <c r="E26" s="30">
        <v>39615.669711999995</v>
      </c>
      <c r="F26" s="30">
        <v>3960.4964651</v>
      </c>
      <c r="G26" s="48">
        <v>0.2383139570714112</v>
      </c>
    </row>
    <row r="27" spans="1:39" ht="15">
      <c r="A27" s="31"/>
      <c r="B27" s="40" t="s">
        <v>21</v>
      </c>
      <c r="C27" s="32"/>
      <c r="D27" s="32"/>
      <c r="E27" s="33"/>
      <c r="F27" s="30">
        <v>3960.4964651</v>
      </c>
      <c r="G27" s="48">
        <v>0.2383139570714112</v>
      </c>
      <c r="H27" s="11"/>
      <c r="I27" s="11"/>
      <c r="J27" s="11"/>
      <c r="K27" s="11"/>
      <c r="L27" s="11"/>
      <c r="M27" s="12"/>
      <c r="N27" s="12"/>
      <c r="O27" s="12"/>
      <c r="P27" s="12"/>
      <c r="Q27" s="11"/>
      <c r="R27" s="11"/>
      <c r="S27" s="11"/>
      <c r="T27" s="11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13"/>
      <c r="AJ27" s="13"/>
      <c r="AK27" s="13"/>
      <c r="AL27" s="13"/>
      <c r="AM27" s="13"/>
    </row>
    <row r="28" spans="1:7" ht="15">
      <c r="A28" s="31"/>
      <c r="B28" s="42" t="s">
        <v>23</v>
      </c>
      <c r="C28" s="32"/>
      <c r="D28" s="32"/>
      <c r="E28" s="33"/>
      <c r="F28" s="34"/>
      <c r="G28" s="35"/>
    </row>
    <row r="29" spans="1:7" ht="15">
      <c r="A29" s="31"/>
      <c r="B29" s="42" t="s">
        <v>24</v>
      </c>
      <c r="C29" s="32"/>
      <c r="D29" s="32"/>
      <c r="E29" s="33"/>
      <c r="F29" s="30">
        <v>-6.013363999998546</v>
      </c>
      <c r="G29" s="48">
        <v>-0.0003618406386115128</v>
      </c>
    </row>
    <row r="30" spans="1:7" ht="15">
      <c r="A30" s="31"/>
      <c r="B30" s="42" t="s">
        <v>21</v>
      </c>
      <c r="C30" s="32"/>
      <c r="D30" s="32"/>
      <c r="E30" s="33"/>
      <c r="F30" s="30">
        <v>-6.013363999998546</v>
      </c>
      <c r="G30" s="48">
        <v>-0.0003618406386115128</v>
      </c>
    </row>
    <row r="31" spans="1:35" ht="15">
      <c r="A31" s="38"/>
      <c r="B31" s="41" t="s">
        <v>25</v>
      </c>
      <c r="C31" s="39"/>
      <c r="D31" s="39"/>
      <c r="E31" s="39"/>
      <c r="F31" s="43">
        <v>16618.818779100002</v>
      </c>
      <c r="G31" s="59">
        <v>1</v>
      </c>
      <c r="AC31" s="9"/>
      <c r="AD31" s="9"/>
      <c r="AE31" s="9"/>
      <c r="AF31" s="9"/>
      <c r="AG31" s="9"/>
      <c r="AH31" s="9"/>
      <c r="AI31" s="9"/>
    </row>
    <row r="32" spans="1:35" ht="15">
      <c r="A32" s="17"/>
      <c r="B32" s="14"/>
      <c r="C32" s="14"/>
      <c r="D32" s="14"/>
      <c r="E32" s="14"/>
      <c r="F32" s="16"/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4"/>
      <c r="AC33" s="9"/>
      <c r="AD33" s="9"/>
      <c r="AE33" s="9"/>
      <c r="AF33" s="9"/>
      <c r="AG33" s="9"/>
      <c r="AH33" s="9"/>
      <c r="AI33" s="9"/>
    </row>
    <row r="34" spans="1:6" ht="15">
      <c r="A34" s="17"/>
      <c r="B34" s="14"/>
      <c r="C34" s="15"/>
      <c r="D34" s="15"/>
      <c r="E34" s="14"/>
      <c r="F34" s="14"/>
    </row>
    <row r="35" spans="1:6" ht="15">
      <c r="A35" s="17"/>
      <c r="B35" s="14"/>
      <c r="C35" s="14"/>
      <c r="D35" s="14"/>
      <c r="E35" s="14"/>
      <c r="F35" s="14"/>
    </row>
  </sheetData>
  <sheetProtection/>
  <mergeCells count="2">
    <mergeCell ref="A2:G2"/>
    <mergeCell ref="A3:G3"/>
  </mergeCells>
  <conditionalFormatting sqref="I4 I27">
    <cfRule type="cellIs" priority="1" dxfId="21" operator="lessThan" stopIfTrue="1">
      <formula>0</formula>
    </cfRule>
  </conditionalFormatting>
  <conditionalFormatting sqref="C24:E24 C27:E30 F28">
    <cfRule type="cellIs" priority="2" dxfId="22" operator="lessThan" stopIfTrue="1">
      <formula>0</formula>
    </cfRule>
  </conditionalFormatting>
  <conditionalFormatting sqref="G28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23"/>
    </row>
    <row r="2" spans="1:7" ht="15">
      <c r="A2" s="177" t="s">
        <v>111</v>
      </c>
      <c r="B2" s="177"/>
      <c r="C2" s="177"/>
      <c r="D2" s="177"/>
      <c r="E2" s="177"/>
      <c r="F2" s="177"/>
      <c r="G2" s="177"/>
    </row>
    <row r="3" spans="1:7" ht="15">
      <c r="A3" s="178" t="str">
        <f>XDO_?FROM_DATE?5?</f>
        <v>Portfolio as on 29-Feb-2020</v>
      </c>
      <c r="B3" s="178"/>
      <c r="C3" s="178"/>
      <c r="D3" s="178"/>
      <c r="E3" s="178"/>
      <c r="F3" s="178"/>
      <c r="G3" s="178"/>
    </row>
    <row r="4" spans="1:39" ht="26.25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17</v>
      </c>
      <c r="C7" s="36" t="str">
        <f>VLOOKUP(D7,Rating!$A$2:$B$36,2,0)</f>
        <v>ICRA BBB+</v>
      </c>
      <c r="D7" s="36" t="s">
        <v>58</v>
      </c>
      <c r="E7" s="30">
        <v>340000</v>
      </c>
      <c r="F7" s="30">
        <v>3431.7410959</v>
      </c>
      <c r="G7" s="49">
        <v>0.19100682044822612</v>
      </c>
    </row>
    <row r="8" spans="1:7" ht="15">
      <c r="A8" s="55">
        <v>2</v>
      </c>
      <c r="B8" s="29" t="s">
        <v>9</v>
      </c>
      <c r="C8" s="36" t="str">
        <f>VLOOKUP(D8,Rating!$A$2:$B$36,2,0)</f>
        <v>ICRA B+(SO)-</v>
      </c>
      <c r="D8" s="36" t="s">
        <v>55</v>
      </c>
      <c r="E8" s="30">
        <v>215</v>
      </c>
      <c r="F8" s="30">
        <v>2728.28925</v>
      </c>
      <c r="G8" s="49">
        <v>0.15185348787767666</v>
      </c>
    </row>
    <row r="9" spans="1:7" ht="15">
      <c r="A9" s="55">
        <v>3</v>
      </c>
      <c r="B9" s="29" t="s">
        <v>12</v>
      </c>
      <c r="C9" s="36" t="str">
        <f>VLOOKUP(D9,Rating!$A$2:$B$36,2,0)</f>
        <v>ICRA D</v>
      </c>
      <c r="D9" s="36" t="s">
        <v>76</v>
      </c>
      <c r="E9" s="30">
        <v>125</v>
      </c>
      <c r="F9" s="30">
        <v>1582.5730356</v>
      </c>
      <c r="G9" s="49">
        <v>0.08808422174335899</v>
      </c>
    </row>
    <row r="10" spans="1:7" ht="15">
      <c r="A10" s="55">
        <v>4</v>
      </c>
      <c r="B10" s="29" t="s">
        <v>17</v>
      </c>
      <c r="C10" s="36" t="str">
        <f>VLOOKUP(D10,Rating!$A$2:$B$36,2,0)</f>
        <v>ICRA BBB+</v>
      </c>
      <c r="D10" s="36" t="s">
        <v>75</v>
      </c>
      <c r="E10" s="30">
        <v>70000</v>
      </c>
      <c r="F10" s="30">
        <v>371.8604574</v>
      </c>
      <c r="G10" s="49">
        <v>0.020697331655717296</v>
      </c>
    </row>
    <row r="11" spans="1:7" ht="15">
      <c r="A11" s="29"/>
      <c r="B11" s="29"/>
      <c r="C11" s="36"/>
      <c r="D11" s="36"/>
      <c r="E11" s="30"/>
      <c r="F11" s="30"/>
      <c r="G11" s="44"/>
    </row>
    <row r="12" spans="1:7" ht="15">
      <c r="A12" s="29"/>
      <c r="B12" s="37" t="s">
        <v>59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19</v>
      </c>
      <c r="C13" s="36" t="str">
        <f>VLOOKUP(D13,Rating!$A$2:$B$36,2,0)</f>
        <v>CARE A- (SO)</v>
      </c>
      <c r="D13" s="36" t="s">
        <v>84</v>
      </c>
      <c r="E13" s="30">
        <v>410</v>
      </c>
      <c r="F13" s="30">
        <v>4135.9957534</v>
      </c>
      <c r="G13" s="49">
        <v>0.23020483660266194</v>
      </c>
    </row>
    <row r="14" spans="1:7" ht="15">
      <c r="A14" s="55">
        <v>6</v>
      </c>
      <c r="B14" s="29" t="s">
        <v>27</v>
      </c>
      <c r="C14" s="36" t="str">
        <f>VLOOKUP(D14,Rating!$A$2:$B$36,2,0)</f>
        <v>CARE BBB+</v>
      </c>
      <c r="D14" s="36" t="s">
        <v>85</v>
      </c>
      <c r="E14" s="30">
        <v>160</v>
      </c>
      <c r="F14" s="30">
        <v>1613.2686339</v>
      </c>
      <c r="G14" s="49">
        <v>0.08979270395958554</v>
      </c>
    </row>
    <row r="15" spans="1:7" ht="15">
      <c r="A15" s="55">
        <v>7</v>
      </c>
      <c r="B15" s="29" t="s">
        <v>27</v>
      </c>
      <c r="C15" s="36" t="str">
        <f>VLOOKUP(D15,Rating!$A$2:$B$36,2,0)</f>
        <v>CARE BBB+</v>
      </c>
      <c r="D15" s="36" t="s">
        <v>79</v>
      </c>
      <c r="E15" s="30">
        <v>100</v>
      </c>
      <c r="F15" s="30">
        <v>1008.2928962000001</v>
      </c>
      <c r="G15" s="49">
        <v>0.056120439975436705</v>
      </c>
    </row>
    <row r="16" spans="1:7" ht="15">
      <c r="A16" s="55">
        <v>8</v>
      </c>
      <c r="B16" s="29" t="s">
        <v>6</v>
      </c>
      <c r="C16" s="36" t="str">
        <f>VLOOKUP(D16,Rating!$A$2:$B$36,2,0)</f>
        <v>CARE A</v>
      </c>
      <c r="D16" s="36" t="s">
        <v>72</v>
      </c>
      <c r="E16" s="30">
        <v>43</v>
      </c>
      <c r="F16" s="30">
        <v>433.57064479999997</v>
      </c>
      <c r="G16" s="49">
        <v>0.024132050754608683</v>
      </c>
    </row>
    <row r="17" spans="1:7" ht="15">
      <c r="A17" s="55">
        <v>9</v>
      </c>
      <c r="B17" s="29" t="s">
        <v>6</v>
      </c>
      <c r="C17" s="36" t="str">
        <f>VLOOKUP(D17,Rating!$A$2:$B$36,2,0)</f>
        <v>CARE A</v>
      </c>
      <c r="D17" s="36" t="s">
        <v>67</v>
      </c>
      <c r="E17" s="30">
        <v>24</v>
      </c>
      <c r="F17" s="30">
        <v>241.992918</v>
      </c>
      <c r="G17" s="49">
        <v>0.013469051582414368</v>
      </c>
    </row>
    <row r="18" spans="1:7" ht="15">
      <c r="A18" s="55">
        <v>10</v>
      </c>
      <c r="B18" s="29" t="s">
        <v>15</v>
      </c>
      <c r="C18" s="36" t="s">
        <v>112</v>
      </c>
      <c r="D18" s="36" t="s">
        <v>66</v>
      </c>
      <c r="E18" s="30">
        <v>24</v>
      </c>
      <c r="F18" s="30">
        <v>121.2836066</v>
      </c>
      <c r="G18" s="49">
        <v>0.006750508101219109</v>
      </c>
    </row>
    <row r="19" spans="1:7" ht="15">
      <c r="A19" s="55">
        <v>11</v>
      </c>
      <c r="B19" s="29" t="s">
        <v>30</v>
      </c>
      <c r="C19" s="36" t="str">
        <f>VLOOKUP(D19,Rating!$A$2:$B$36,2,0)</f>
        <v>CRISIL D</v>
      </c>
      <c r="D19" s="36" t="s">
        <v>82</v>
      </c>
      <c r="E19" s="30">
        <v>100</v>
      </c>
      <c r="F19" s="30">
        <v>80.3840411</v>
      </c>
      <c r="G19" s="49">
        <v>0.004474084634075186</v>
      </c>
    </row>
    <row r="20" spans="1:7" ht="15">
      <c r="A20" s="31"/>
      <c r="B20" s="40" t="s">
        <v>21</v>
      </c>
      <c r="C20" s="32"/>
      <c r="D20" s="32"/>
      <c r="E20" s="33"/>
      <c r="F20" s="30">
        <v>15749.252332899998</v>
      </c>
      <c r="G20" s="49">
        <v>0.8765855373349806</v>
      </c>
    </row>
    <row r="21" spans="1:7" ht="15">
      <c r="A21" s="25"/>
      <c r="B21" s="37" t="s">
        <v>22</v>
      </c>
      <c r="C21" s="72"/>
      <c r="D21" s="26"/>
      <c r="E21" s="25"/>
      <c r="F21" s="27"/>
      <c r="G21" s="28"/>
    </row>
    <row r="22" spans="1:7" ht="15">
      <c r="A22" s="29"/>
      <c r="B22" s="29" t="s">
        <v>22</v>
      </c>
      <c r="C22" s="36"/>
      <c r="D22" s="36"/>
      <c r="E22" s="30">
        <v>22251.771112</v>
      </c>
      <c r="F22" s="30">
        <v>2224.5769314000004</v>
      </c>
      <c r="G22" s="49">
        <v>0.12381743104596009</v>
      </c>
    </row>
    <row r="23" spans="1:39" ht="15">
      <c r="A23" s="31"/>
      <c r="B23" s="40" t="s">
        <v>21</v>
      </c>
      <c r="C23" s="32"/>
      <c r="D23" s="32"/>
      <c r="E23" s="33"/>
      <c r="F23" s="30">
        <v>2224.5769314000004</v>
      </c>
      <c r="G23" s="50">
        <v>0.12381743104596009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31"/>
      <c r="B24" s="42" t="s">
        <v>23</v>
      </c>
      <c r="C24" s="32"/>
      <c r="D24" s="32"/>
      <c r="E24" s="33"/>
      <c r="F24" s="34"/>
      <c r="G24" s="35"/>
    </row>
    <row r="25" spans="1:7" ht="15">
      <c r="A25" s="31"/>
      <c r="B25" s="42" t="s">
        <v>24</v>
      </c>
      <c r="C25" s="32"/>
      <c r="D25" s="32"/>
      <c r="E25" s="33"/>
      <c r="F25" s="30">
        <v>-7.239967399997113</v>
      </c>
      <c r="G25" s="49">
        <v>-0.00040296838094063377</v>
      </c>
    </row>
    <row r="26" spans="1:7" ht="15">
      <c r="A26" s="31"/>
      <c r="B26" s="42" t="s">
        <v>21</v>
      </c>
      <c r="C26" s="32"/>
      <c r="D26" s="32"/>
      <c r="E26" s="33"/>
      <c r="F26" s="30">
        <v>-7.239967399997113</v>
      </c>
      <c r="G26" s="48">
        <v>-0.00040296838094063377</v>
      </c>
    </row>
    <row r="27" spans="1:35" ht="15">
      <c r="A27" s="38"/>
      <c r="B27" s="41" t="s">
        <v>25</v>
      </c>
      <c r="C27" s="39"/>
      <c r="D27" s="39"/>
      <c r="E27" s="39"/>
      <c r="F27" s="43">
        <v>17966.5892969</v>
      </c>
      <c r="G27" s="59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17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17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17"/>
      <c r="B30" s="14"/>
      <c r="C30" s="15"/>
      <c r="D30" s="15"/>
      <c r="E30" s="14"/>
      <c r="F30" s="14"/>
    </row>
    <row r="31" spans="1:6" ht="15">
      <c r="A31" s="17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3: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</cols>
  <sheetData>
    <row r="1" spans="1:2" ht="15.75" thickBot="1">
      <c r="A1" s="73" t="s">
        <v>113</v>
      </c>
      <c r="B1" s="74">
        <v>43890</v>
      </c>
    </row>
    <row r="2" spans="1:2" ht="15">
      <c r="A2" s="75" t="s">
        <v>114</v>
      </c>
      <c r="B2" s="76">
        <v>4115780384.4</v>
      </c>
    </row>
    <row r="3" spans="1:2" ht="15">
      <c r="A3" s="77" t="s">
        <v>115</v>
      </c>
      <c r="B3" s="78">
        <v>4821571390.93</v>
      </c>
    </row>
    <row r="4" spans="1:2" ht="15">
      <c r="A4" s="77" t="s">
        <v>116</v>
      </c>
      <c r="B4" s="78">
        <v>1589699750.88</v>
      </c>
    </row>
    <row r="5" spans="1:2" ht="15">
      <c r="A5" s="77" t="s">
        <v>117</v>
      </c>
      <c r="B5" s="78">
        <v>2379708147.49</v>
      </c>
    </row>
    <row r="6" spans="1:2" ht="15">
      <c r="A6" s="77" t="s">
        <v>118</v>
      </c>
      <c r="B6" s="78">
        <v>1956767781.28</v>
      </c>
    </row>
    <row r="7" spans="1:2" ht="15">
      <c r="A7" s="77" t="s">
        <v>119</v>
      </c>
      <c r="B7" s="78">
        <v>1661881877.91</v>
      </c>
    </row>
    <row r="8" spans="1:2" ht="15.75" thickBot="1">
      <c r="A8" s="79" t="s">
        <v>120</v>
      </c>
      <c r="B8" s="80">
        <v>1796658929.69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0" bestFit="1" customWidth="1"/>
  </cols>
  <sheetData>
    <row r="1" ht="15">
      <c r="A1" s="81" t="s">
        <v>121</v>
      </c>
    </row>
    <row r="2" ht="15">
      <c r="A2" t="s">
        <v>122</v>
      </c>
    </row>
    <row r="3" ht="15">
      <c r="A3" t="s">
        <v>123</v>
      </c>
    </row>
    <row r="5" ht="15">
      <c r="A5" s="81" t="s">
        <v>124</v>
      </c>
    </row>
    <row r="6" ht="15">
      <c r="A6" t="s">
        <v>122</v>
      </c>
    </row>
    <row r="7" ht="15">
      <c r="A7" t="s">
        <v>123</v>
      </c>
    </row>
    <row r="9" ht="15">
      <c r="A9" s="81" t="s">
        <v>125</v>
      </c>
    </row>
    <row r="10" ht="15">
      <c r="A10" t="s">
        <v>122</v>
      </c>
    </row>
    <row r="11" ht="15">
      <c r="A11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Jyoti Pandey</cp:lastModifiedBy>
  <dcterms:created xsi:type="dcterms:W3CDTF">2010-04-14T16:02:20Z</dcterms:created>
  <dcterms:modified xsi:type="dcterms:W3CDTF">2020-03-09T13:15:41Z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-1077387681</vt:i4>
  </property>
  <property fmtid="{D5CDD505-2E9C-101B-9397-08002B2CF9AE}" pid="3" name="_NewReviewCycle">
    <vt:lpwstr/>
  </property>
  <property fmtid="{D5CDD505-2E9C-101B-9397-08002B2CF9AE}" pid="4" name="_EmailSubject">
    <vt:lpwstr> Plan.xls from sbi</vt:lpwstr>
  </property>
  <property fmtid="{D5CDD505-2E9C-101B-9397-08002B2CF9AE}" pid="5" name="_AuthorEmail">
    <vt:lpwstr>M.Sangeetha@igefi.tld</vt:lpwstr>
  </property>
  <property fmtid="{D5CDD505-2E9C-101B-9397-08002B2CF9AE}" pid="6" name="_AuthorEmailDisplayName">
    <vt:lpwstr>M Sangeetha</vt:lpwstr>
  </property>
  <property fmtid="{D5CDD505-2E9C-101B-9397-08002B2CF9AE}" pid="7" name="_ReviewingToolsShownOnce">
    <vt:lpwstr/>
  </property>
</Properties>
</file>